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945" windowHeight="10350"/>
  </bookViews>
  <sheets>
    <sheet name="Табл1" sheetId="1" r:id="rId1"/>
    <sheet name="Табл2.1" sheetId="2" r:id="rId2"/>
    <sheet name="Табл2.2" sheetId="3" r:id="rId3"/>
    <sheet name="Табл3" sheetId="5" r:id="rId4"/>
  </sheets>
  <definedNames>
    <definedName name="_xlnm.Print_Area" localSheetId="0">Табл1!$C$1:$V$72</definedName>
    <definedName name="_xlnm.Print_Area" localSheetId="1">Табл2.1!$A$1:$X$69</definedName>
    <definedName name="_xlnm.Print_Area" localSheetId="2">Табл2.2!$B$1:$AD$77</definedName>
    <definedName name="_xlnm.Print_Area" localSheetId="3">Табл3!$A$1:$O$13</definedName>
  </definedNames>
  <calcPr calcId="144525"/>
</workbook>
</file>

<file path=xl/calcChain.xml><?xml version="1.0" encoding="utf-8"?>
<calcChain xmlns="http://schemas.openxmlformats.org/spreadsheetml/2006/main">
  <c r="S60" i="3" l="1"/>
  <c r="S61" i="3"/>
  <c r="F59" i="3"/>
  <c r="F61" i="3"/>
  <c r="P59" i="2"/>
  <c r="N59" i="2"/>
  <c r="J60" i="2"/>
  <c r="J59" i="2"/>
  <c r="G69" i="2" l="1"/>
  <c r="H69" i="2"/>
  <c r="I69" i="2"/>
  <c r="J69" i="2"/>
  <c r="K69" i="2"/>
  <c r="M69" i="2"/>
  <c r="O69" i="2"/>
  <c r="Q69" i="2"/>
  <c r="R69" i="2"/>
  <c r="S69" i="2"/>
  <c r="T69" i="2"/>
  <c r="U69" i="2"/>
  <c r="V69" i="2"/>
  <c r="W69" i="2"/>
  <c r="X69" i="2"/>
  <c r="E71" i="3"/>
  <c r="H71" i="3"/>
  <c r="H72" i="3" s="1"/>
  <c r="J71" i="3"/>
  <c r="J72" i="3" s="1"/>
  <c r="K71" i="3"/>
  <c r="L71" i="3"/>
  <c r="N71" i="3"/>
  <c r="N72" i="3" s="1"/>
  <c r="O71" i="3"/>
  <c r="P71" i="3"/>
  <c r="P72" i="3" s="1"/>
  <c r="R71" i="3"/>
  <c r="U71" i="3"/>
  <c r="U72" i="3" s="1"/>
  <c r="W71" i="3"/>
  <c r="W72" i="3" s="1"/>
  <c r="Y71" i="3"/>
  <c r="Y72" i="3" s="1"/>
  <c r="AA71" i="3"/>
  <c r="AA72" i="3" s="1"/>
  <c r="AC71" i="3"/>
  <c r="AC72" i="3" s="1"/>
  <c r="D70" i="3"/>
  <c r="E35" i="3"/>
  <c r="N35" i="3"/>
  <c r="F43" i="3"/>
  <c r="I43" i="3"/>
  <c r="M43" i="3"/>
  <c r="Q43" i="3"/>
  <c r="S43" i="3"/>
  <c r="T43" i="3" s="1"/>
  <c r="V43" i="3"/>
  <c r="X43" i="3"/>
  <c r="Z43" i="3"/>
  <c r="AB43" i="3"/>
  <c r="AD43" i="3"/>
  <c r="G34" i="2"/>
  <c r="G70" i="2" s="1"/>
  <c r="H34" i="2"/>
  <c r="I34" i="2"/>
  <c r="J34" i="2"/>
  <c r="K34" i="2"/>
  <c r="M34" i="2"/>
  <c r="O34" i="2"/>
  <c r="P34" i="2"/>
  <c r="Q34" i="2"/>
  <c r="Q70" i="2" s="1"/>
  <c r="R34" i="2"/>
  <c r="S34" i="2"/>
  <c r="T34" i="2"/>
  <c r="T70" i="2" s="1"/>
  <c r="U34" i="2"/>
  <c r="U70" i="2" s="1"/>
  <c r="V34" i="2"/>
  <c r="W34" i="2"/>
  <c r="X34" i="2"/>
  <c r="X70" i="2" s="1"/>
  <c r="E78" i="2"/>
  <c r="M72" i="1"/>
  <c r="N72" i="1"/>
  <c r="O72" i="1"/>
  <c r="Q72" i="1"/>
  <c r="R72" i="1"/>
  <c r="S72" i="1"/>
  <c r="L72" i="1"/>
  <c r="D7" i="5" l="1"/>
  <c r="E7" i="5"/>
  <c r="W70" i="2"/>
  <c r="S70" i="2"/>
  <c r="G43" i="3"/>
  <c r="F60" i="3"/>
  <c r="V70" i="2"/>
  <c r="R70" i="2"/>
  <c r="H70" i="2"/>
  <c r="E72" i="3"/>
  <c r="D43" i="3"/>
  <c r="V63" i="3"/>
  <c r="X63" i="3"/>
  <c r="Z63" i="3"/>
  <c r="AB63" i="3"/>
  <c r="AD63" i="3"/>
  <c r="M43" i="1"/>
  <c r="M73" i="1" s="1"/>
  <c r="N43" i="1"/>
  <c r="O43" i="1"/>
  <c r="E6" i="5" s="1"/>
  <c r="Q43" i="1"/>
  <c r="Q73" i="1" s="1"/>
  <c r="R43" i="1"/>
  <c r="R73" i="1" s="1"/>
  <c r="S43" i="1"/>
  <c r="S73" i="1" s="1"/>
  <c r="L43" i="1"/>
  <c r="D6" i="5" s="1"/>
  <c r="M35" i="1"/>
  <c r="N35" i="1"/>
  <c r="N73" i="1" s="1"/>
  <c r="O35" i="1"/>
  <c r="E5" i="5" s="1"/>
  <c r="Q35" i="1"/>
  <c r="R35" i="1"/>
  <c r="S35" i="1"/>
  <c r="L35" i="1"/>
  <c r="D5" i="5" s="1"/>
  <c r="L42" i="2"/>
  <c r="L56" i="2"/>
  <c r="L44" i="2"/>
  <c r="L29" i="2"/>
  <c r="M8" i="5"/>
  <c r="L8" i="5"/>
  <c r="K8" i="5"/>
  <c r="J8" i="5"/>
  <c r="I8" i="5"/>
  <c r="H8" i="5"/>
  <c r="G8" i="5"/>
  <c r="F8" i="5"/>
  <c r="L73" i="1" l="1"/>
  <c r="D8" i="5"/>
  <c r="E8" i="5"/>
  <c r="O73" i="1"/>
  <c r="F42" i="2"/>
  <c r="E42" i="2" s="1"/>
  <c r="O21" i="2" l="1"/>
  <c r="O70" i="2" s="1"/>
  <c r="P20" i="2"/>
  <c r="P19" i="2"/>
  <c r="P18" i="2"/>
  <c r="P17" i="2"/>
  <c r="P16" i="2"/>
  <c r="P15" i="2"/>
  <c r="P14" i="2"/>
  <c r="P13" i="2"/>
  <c r="P12" i="2"/>
  <c r="P60" i="2" s="1"/>
  <c r="P58" i="2"/>
  <c r="J20" i="2"/>
  <c r="J19" i="2"/>
  <c r="J18" i="2"/>
  <c r="J17" i="2"/>
  <c r="J16" i="2"/>
  <c r="J15" i="2"/>
  <c r="J14" i="2"/>
  <c r="J13" i="2"/>
  <c r="J12" i="2"/>
  <c r="I21" i="2"/>
  <c r="I70" i="2" s="1"/>
  <c r="K21" i="2"/>
  <c r="K70" i="2" s="1"/>
  <c r="L20" i="2"/>
  <c r="L19" i="2"/>
  <c r="L18" i="2"/>
  <c r="L17" i="2"/>
  <c r="L16" i="2"/>
  <c r="L15" i="2"/>
  <c r="L14" i="2"/>
  <c r="L13" i="2"/>
  <c r="L12" i="2"/>
  <c r="L58" i="2"/>
  <c r="N20" i="2"/>
  <c r="N19" i="2"/>
  <c r="N18" i="2"/>
  <c r="N17" i="2"/>
  <c r="N16" i="2"/>
  <c r="N15" i="2"/>
  <c r="N14" i="2"/>
  <c r="N13" i="2"/>
  <c r="N12" i="2"/>
  <c r="N60" i="2" s="1"/>
  <c r="N58" i="2"/>
  <c r="N69" i="2" s="1"/>
  <c r="M21" i="2"/>
  <c r="M70" i="2" s="1"/>
  <c r="L33" i="2"/>
  <c r="L32" i="2"/>
  <c r="L31" i="2"/>
  <c r="L30" i="2"/>
  <c r="N33" i="2"/>
  <c r="N32" i="2"/>
  <c r="N31" i="2"/>
  <c r="N30" i="2"/>
  <c r="N29" i="2"/>
  <c r="L46" i="2"/>
  <c r="L51" i="2" s="1"/>
  <c r="L63" i="2"/>
  <c r="L45" i="2"/>
  <c r="L50" i="2" s="1"/>
  <c r="L55" i="2" s="1"/>
  <c r="L49" i="2"/>
  <c r="L43" i="2"/>
  <c r="L48" i="2" s="1"/>
  <c r="L53" i="2" s="1"/>
  <c r="S21" i="3"/>
  <c r="S20" i="3"/>
  <c r="S19" i="3"/>
  <c r="S18" i="3"/>
  <c r="S17" i="3"/>
  <c r="S16" i="3"/>
  <c r="S15" i="3"/>
  <c r="S14" i="3"/>
  <c r="S13" i="3"/>
  <c r="S59" i="3"/>
  <c r="M21" i="3"/>
  <c r="M20" i="3"/>
  <c r="M19" i="3"/>
  <c r="M18" i="3"/>
  <c r="M17" i="3"/>
  <c r="M16" i="3"/>
  <c r="M15" i="3"/>
  <c r="M14" i="3"/>
  <c r="M13" i="3"/>
  <c r="Z44" i="3"/>
  <c r="Z45" i="3"/>
  <c r="Z47" i="3" s="1"/>
  <c r="Z49" i="3" s="1"/>
  <c r="Z51" i="3" s="1"/>
  <c r="Z53" i="3" s="1"/>
  <c r="Z55" i="3" s="1"/>
  <c r="Z57" i="3" s="1"/>
  <c r="AB44" i="3"/>
  <c r="AB46" i="3" s="1"/>
  <c r="AB48" i="3" s="1"/>
  <c r="AB50" i="3" s="1"/>
  <c r="AB52" i="3" s="1"/>
  <c r="AB54" i="3" s="1"/>
  <c r="AB56" i="3" s="1"/>
  <c r="AB58" i="3" s="1"/>
  <c r="AB62" i="3" s="1"/>
  <c r="AB64" i="3" s="1"/>
  <c r="AB66" i="3" s="1"/>
  <c r="AB68" i="3" s="1"/>
  <c r="AB45" i="3"/>
  <c r="AD44" i="3"/>
  <c r="AD46" i="3" s="1"/>
  <c r="AD48" i="3" s="1"/>
  <c r="AD50" i="3" s="1"/>
  <c r="AD52" i="3" s="1"/>
  <c r="AD54" i="3" s="1"/>
  <c r="AD56" i="3" s="1"/>
  <c r="AD58" i="3" s="1"/>
  <c r="AD62" i="3" s="1"/>
  <c r="AD64" i="3" s="1"/>
  <c r="AD66" i="3" s="1"/>
  <c r="AD68" i="3" s="1"/>
  <c r="X44" i="3"/>
  <c r="X45" i="3"/>
  <c r="X47" i="3" s="1"/>
  <c r="X49" i="3" s="1"/>
  <c r="X51" i="3" s="1"/>
  <c r="X53" i="3" s="1"/>
  <c r="X55" i="3" s="1"/>
  <c r="X57" i="3" s="1"/>
  <c r="V44" i="3"/>
  <c r="V46" i="3" s="1"/>
  <c r="V48" i="3" s="1"/>
  <c r="V50" i="3" s="1"/>
  <c r="V52" i="3" s="1"/>
  <c r="V54" i="3" s="1"/>
  <c r="V56" i="3" s="1"/>
  <c r="V58" i="3" s="1"/>
  <c r="V62" i="3" s="1"/>
  <c r="V64" i="3" s="1"/>
  <c r="V66" i="3" s="1"/>
  <c r="V68" i="3" s="1"/>
  <c r="V45" i="3"/>
  <c r="S57" i="3"/>
  <c r="S45" i="3"/>
  <c r="S71" i="3" s="1"/>
  <c r="T44" i="3"/>
  <c r="Q69" i="3"/>
  <c r="Q68" i="3"/>
  <c r="Q67" i="3"/>
  <c r="Q66" i="3"/>
  <c r="Q65" i="3"/>
  <c r="Q64" i="3"/>
  <c r="Q63" i="3"/>
  <c r="Q62" i="3"/>
  <c r="Q58" i="3"/>
  <c r="Q56" i="3"/>
  <c r="Q55" i="3"/>
  <c r="Q54" i="3"/>
  <c r="Q53" i="3"/>
  <c r="Q52" i="3"/>
  <c r="Q51" i="3"/>
  <c r="Q50" i="3"/>
  <c r="Q49" i="3"/>
  <c r="Q48" i="3"/>
  <c r="Q47" i="3"/>
  <c r="Q46" i="3"/>
  <c r="Q44" i="3"/>
  <c r="M44" i="3"/>
  <c r="M45" i="3"/>
  <c r="M47" i="3" s="1"/>
  <c r="M49" i="3" s="1"/>
  <c r="M51" i="3" s="1"/>
  <c r="M53" i="3" s="1"/>
  <c r="M55" i="3" s="1"/>
  <c r="M57" i="3" s="1"/>
  <c r="I44" i="3"/>
  <c r="I48" i="3" s="1"/>
  <c r="I50" i="3" s="1"/>
  <c r="I52" i="3" s="1"/>
  <c r="I54" i="3" s="1"/>
  <c r="I56" i="3" s="1"/>
  <c r="I58" i="3" s="1"/>
  <c r="I45" i="3"/>
  <c r="I62" i="3" l="1"/>
  <c r="I64" i="3" s="1"/>
  <c r="I66" i="3" s="1"/>
  <c r="I68" i="3" s="1"/>
  <c r="I60" i="3"/>
  <c r="P69" i="2"/>
  <c r="Z46" i="3"/>
  <c r="Z48" i="3" s="1"/>
  <c r="Z50" i="3" s="1"/>
  <c r="Z52" i="3" s="1"/>
  <c r="Z54" i="3" s="1"/>
  <c r="Z56" i="3" s="1"/>
  <c r="Z58" i="3" s="1"/>
  <c r="Z62" i="3" s="1"/>
  <c r="Z64" i="3" s="1"/>
  <c r="Z66" i="3" s="1"/>
  <c r="Z68" i="3" s="1"/>
  <c r="Q71" i="3"/>
  <c r="M46" i="3"/>
  <c r="M48" i="3" s="1"/>
  <c r="M50" i="3" s="1"/>
  <c r="M52" i="3" s="1"/>
  <c r="M54" i="3" s="1"/>
  <c r="M56" i="3" s="1"/>
  <c r="M58" i="3" s="1"/>
  <c r="M62" i="3" s="1"/>
  <c r="M64" i="3" s="1"/>
  <c r="M66" i="3" s="1"/>
  <c r="M68" i="3" s="1"/>
  <c r="X46" i="3"/>
  <c r="X48" i="3" s="1"/>
  <c r="X50" i="3" s="1"/>
  <c r="X52" i="3" s="1"/>
  <c r="X54" i="3" s="1"/>
  <c r="X56" i="3" s="1"/>
  <c r="X58" i="3" s="1"/>
  <c r="X62" i="3" s="1"/>
  <c r="X64" i="3" s="1"/>
  <c r="X66" i="3" s="1"/>
  <c r="X68" i="3" s="1"/>
  <c r="I47" i="3"/>
  <c r="I49" i="3" s="1"/>
  <c r="I51" i="3" s="1"/>
  <c r="I53" i="3" s="1"/>
  <c r="I55" i="3" s="1"/>
  <c r="I57" i="3" s="1"/>
  <c r="I59" i="3" s="1"/>
  <c r="I61" i="3" s="1"/>
  <c r="V47" i="3"/>
  <c r="V49" i="3" s="1"/>
  <c r="V51" i="3" s="1"/>
  <c r="V53" i="3" s="1"/>
  <c r="V55" i="3" s="1"/>
  <c r="V57" i="3" s="1"/>
  <c r="AB47" i="3"/>
  <c r="AB49" i="3" s="1"/>
  <c r="AB51" i="3" s="1"/>
  <c r="AB53" i="3" s="1"/>
  <c r="AB55" i="3" s="1"/>
  <c r="AB57" i="3" s="1"/>
  <c r="L21" i="2"/>
  <c r="N34" i="2"/>
  <c r="L34" i="2"/>
  <c r="L47" i="2"/>
  <c r="L52" i="2" s="1"/>
  <c r="L57" i="2" s="1"/>
  <c r="M65" i="3"/>
  <c r="M67" i="3" s="1"/>
  <c r="M69" i="3" s="1"/>
  <c r="Z65" i="3"/>
  <c r="Z67" i="3" s="1"/>
  <c r="Z69" i="3" s="1"/>
  <c r="I65" i="3"/>
  <c r="I67" i="3" s="1"/>
  <c r="I69" i="3" s="1"/>
  <c r="X65" i="3"/>
  <c r="X67" i="3" s="1"/>
  <c r="X69" i="3" s="1"/>
  <c r="AB65" i="3"/>
  <c r="AB67" i="3" s="1"/>
  <c r="AB69" i="3" s="1"/>
  <c r="V65" i="3"/>
  <c r="V67" i="3" s="1"/>
  <c r="V69" i="3" s="1"/>
  <c r="AD45" i="3"/>
  <c r="T46" i="3"/>
  <c r="T48" i="3" s="1"/>
  <c r="T50" i="3" s="1"/>
  <c r="T52" i="3" s="1"/>
  <c r="T54" i="3" s="1"/>
  <c r="T56" i="3" s="1"/>
  <c r="T58" i="3" s="1"/>
  <c r="T62" i="3" s="1"/>
  <c r="T64" i="3" s="1"/>
  <c r="T66" i="3" s="1"/>
  <c r="T68" i="3" s="1"/>
  <c r="D13" i="3"/>
  <c r="F12" i="2" s="1"/>
  <c r="D17" i="3"/>
  <c r="F16" i="2" s="1"/>
  <c r="E16" i="2" s="1"/>
  <c r="P30" i="1" s="1"/>
  <c r="U30" i="1" s="1"/>
  <c r="D21" i="3"/>
  <c r="F20" i="2" s="1"/>
  <c r="E20" i="2" s="1"/>
  <c r="P34" i="1" s="1"/>
  <c r="J21" i="2"/>
  <c r="J70" i="2" s="1"/>
  <c r="D16" i="3"/>
  <c r="F15" i="2" s="1"/>
  <c r="E15" i="2" s="1"/>
  <c r="P29" i="1" s="1"/>
  <c r="U29" i="1" s="1"/>
  <c r="D20" i="3"/>
  <c r="F19" i="2" s="1"/>
  <c r="E19" i="2" s="1"/>
  <c r="P33" i="1" s="1"/>
  <c r="U33" i="1" s="1"/>
  <c r="N21" i="2"/>
  <c r="N70" i="2" s="1"/>
  <c r="P21" i="2"/>
  <c r="D15" i="3"/>
  <c r="F14" i="2" s="1"/>
  <c r="E14" i="2" s="1"/>
  <c r="P28" i="1" s="1"/>
  <c r="U28" i="1" s="1"/>
  <c r="D18" i="3"/>
  <c r="F17" i="2" s="1"/>
  <c r="E17" i="2" s="1"/>
  <c r="P31" i="1" s="1"/>
  <c r="T45" i="3"/>
  <c r="D19" i="3"/>
  <c r="F18" i="2" s="1"/>
  <c r="E18" i="2" s="1"/>
  <c r="P32" i="1" s="1"/>
  <c r="D14" i="3"/>
  <c r="F13" i="2" s="1"/>
  <c r="E13" i="2" s="1"/>
  <c r="L65" i="2"/>
  <c r="L62" i="2"/>
  <c r="L67" i="2" s="1"/>
  <c r="L54" i="2"/>
  <c r="L61" i="2" s="1"/>
  <c r="L68" i="2"/>
  <c r="F69" i="3"/>
  <c r="F68" i="3"/>
  <c r="F67" i="3"/>
  <c r="F66" i="3"/>
  <c r="F65" i="3"/>
  <c r="F64" i="3"/>
  <c r="F63" i="3"/>
  <c r="D63" i="3" s="1"/>
  <c r="F62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AD31" i="3"/>
  <c r="AD32" i="3" s="1"/>
  <c r="AD30" i="3"/>
  <c r="AB31" i="3"/>
  <c r="AB32" i="3" s="1"/>
  <c r="AB30" i="3"/>
  <c r="Z31" i="3"/>
  <c r="Z32" i="3" s="1"/>
  <c r="Z30" i="3"/>
  <c r="X30" i="3"/>
  <c r="X31" i="3"/>
  <c r="X32" i="3" s="1"/>
  <c r="V31" i="3"/>
  <c r="V32" i="3" s="1"/>
  <c r="V30" i="3"/>
  <c r="S31" i="3"/>
  <c r="S32" i="3" s="1"/>
  <c r="S30" i="3"/>
  <c r="Q31" i="3"/>
  <c r="Q32" i="3" s="1"/>
  <c r="Q30" i="3"/>
  <c r="O34" i="3"/>
  <c r="O32" i="3"/>
  <c r="O31" i="3"/>
  <c r="M31" i="3"/>
  <c r="M32" i="3" s="1"/>
  <c r="M30" i="3"/>
  <c r="K31" i="3"/>
  <c r="K32" i="3" s="1"/>
  <c r="K30" i="3"/>
  <c r="K34" i="3" s="1"/>
  <c r="I31" i="3"/>
  <c r="I32" i="3" s="1"/>
  <c r="I30" i="3"/>
  <c r="F34" i="3"/>
  <c r="F33" i="3"/>
  <c r="F32" i="3"/>
  <c r="F31" i="3"/>
  <c r="F30" i="3"/>
  <c r="Q72" i="3" l="1"/>
  <c r="Z71" i="3"/>
  <c r="P70" i="2"/>
  <c r="I71" i="3"/>
  <c r="I72" i="3" s="1"/>
  <c r="M71" i="3"/>
  <c r="F71" i="3"/>
  <c r="O35" i="3"/>
  <c r="O72" i="3" s="1"/>
  <c r="X71" i="3"/>
  <c r="AB71" i="3"/>
  <c r="AD47" i="3"/>
  <c r="AD49" i="3" s="1"/>
  <c r="AD51" i="3" s="1"/>
  <c r="AD53" i="3" s="1"/>
  <c r="AD55" i="3" s="1"/>
  <c r="AD57" i="3" s="1"/>
  <c r="T47" i="3"/>
  <c r="T49" i="3" s="1"/>
  <c r="T51" i="3" s="1"/>
  <c r="T53" i="3" s="1"/>
  <c r="T55" i="3" s="1"/>
  <c r="T57" i="3" s="1"/>
  <c r="V71" i="3"/>
  <c r="V72" i="3" s="1"/>
  <c r="L64" i="2"/>
  <c r="I34" i="3"/>
  <c r="I35" i="3" s="1"/>
  <c r="M34" i="3"/>
  <c r="M35" i="3" s="1"/>
  <c r="X34" i="3"/>
  <c r="X35" i="3" s="1"/>
  <c r="G30" i="3"/>
  <c r="F35" i="3"/>
  <c r="Q35" i="3"/>
  <c r="S34" i="3"/>
  <c r="S35" i="3" s="1"/>
  <c r="S72" i="3" s="1"/>
  <c r="V34" i="3"/>
  <c r="V35" i="3"/>
  <c r="Z34" i="3"/>
  <c r="Z35" i="3" s="1"/>
  <c r="AB34" i="3"/>
  <c r="AB35" i="3"/>
  <c r="AD34" i="3"/>
  <c r="AD35" i="3" s="1"/>
  <c r="T32" i="1"/>
  <c r="U32" i="1"/>
  <c r="T31" i="1"/>
  <c r="U31" i="1"/>
  <c r="T34" i="1"/>
  <c r="U34" i="1"/>
  <c r="P27" i="1"/>
  <c r="U27" i="1" s="1"/>
  <c r="T28" i="1"/>
  <c r="T33" i="1"/>
  <c r="T30" i="1"/>
  <c r="T29" i="1"/>
  <c r="E12" i="2"/>
  <c r="F21" i="2"/>
  <c r="T65" i="3"/>
  <c r="T67" i="3" s="1"/>
  <c r="T69" i="3" s="1"/>
  <c r="AD65" i="3"/>
  <c r="AD67" i="3" s="1"/>
  <c r="AD69" i="3" s="1"/>
  <c r="G44" i="3"/>
  <c r="T30" i="3"/>
  <c r="G34" i="3"/>
  <c r="G31" i="3"/>
  <c r="G32" i="3" s="1"/>
  <c r="T31" i="3"/>
  <c r="T32" i="3" s="1"/>
  <c r="G45" i="3"/>
  <c r="L66" i="2"/>
  <c r="S22" i="3"/>
  <c r="R22" i="3"/>
  <c r="R72" i="3" s="1"/>
  <c r="M22" i="3"/>
  <c r="L22" i="3"/>
  <c r="L72" i="3" s="1"/>
  <c r="F72" i="3" l="1"/>
  <c r="X72" i="3"/>
  <c r="AB72" i="3"/>
  <c r="M72" i="3"/>
  <c r="Z72" i="3"/>
  <c r="L69" i="2"/>
  <c r="L70" i="2" s="1"/>
  <c r="AD71" i="3"/>
  <c r="AD72" i="3" s="1"/>
  <c r="K35" i="3"/>
  <c r="K72" i="3" s="1"/>
  <c r="G47" i="3"/>
  <c r="D45" i="3"/>
  <c r="F44" i="2" s="1"/>
  <c r="T71" i="3"/>
  <c r="T72" i="3" s="1"/>
  <c r="D44" i="3"/>
  <c r="G35" i="3"/>
  <c r="T34" i="3"/>
  <c r="T35" i="3" s="1"/>
  <c r="T27" i="1"/>
  <c r="P26" i="1"/>
  <c r="E21" i="2"/>
  <c r="G46" i="3"/>
  <c r="D30" i="3"/>
  <c r="D31" i="3"/>
  <c r="F30" i="2" s="1"/>
  <c r="E30" i="2" s="1"/>
  <c r="P39" i="1" s="1"/>
  <c r="T39" i="1" s="1"/>
  <c r="U39" i="1" s="1"/>
  <c r="F32" i="2"/>
  <c r="E32" i="2" s="1"/>
  <c r="P41" i="1" s="1"/>
  <c r="T41" i="1" s="1"/>
  <c r="U41" i="1" s="1"/>
  <c r="D32" i="3"/>
  <c r="F31" i="2" s="1"/>
  <c r="E31" i="2" s="1"/>
  <c r="P40" i="1" s="1"/>
  <c r="T40" i="1" s="1"/>
  <c r="U40" i="1" s="1"/>
  <c r="F29" i="2" l="1"/>
  <c r="G49" i="3"/>
  <c r="D47" i="3"/>
  <c r="F46" i="2" s="1"/>
  <c r="E46" i="2" s="1"/>
  <c r="T49" i="1" s="1"/>
  <c r="P49" i="1" s="1"/>
  <c r="G48" i="3"/>
  <c r="D46" i="3"/>
  <c r="F45" i="2" s="1"/>
  <c r="F43" i="2"/>
  <c r="E43" i="2" s="1"/>
  <c r="D34" i="3"/>
  <c r="F33" i="2" s="1"/>
  <c r="E33" i="2" s="1"/>
  <c r="P42" i="1" s="1"/>
  <c r="T42" i="1" s="1"/>
  <c r="U42" i="1" s="1"/>
  <c r="E29" i="2"/>
  <c r="P38" i="1" s="1"/>
  <c r="E44" i="2"/>
  <c r="T47" i="1" s="1"/>
  <c r="P47" i="1" s="1"/>
  <c r="P35" i="1"/>
  <c r="N5" i="5" s="1"/>
  <c r="U26" i="1"/>
  <c r="T26" i="1"/>
  <c r="T35" i="1" s="1"/>
  <c r="D35" i="3" l="1"/>
  <c r="G51" i="3"/>
  <c r="D49" i="3"/>
  <c r="F48" i="2" s="1"/>
  <c r="E48" i="2" s="1"/>
  <c r="T51" i="1" s="1"/>
  <c r="G50" i="3"/>
  <c r="D48" i="3"/>
  <c r="F47" i="2" s="1"/>
  <c r="E47" i="2" s="1"/>
  <c r="T50" i="1" s="1"/>
  <c r="P50" i="1" s="1"/>
  <c r="E34" i="2"/>
  <c r="F34" i="2"/>
  <c r="O5" i="5"/>
  <c r="E45" i="2"/>
  <c r="T48" i="1" s="1"/>
  <c r="P48" i="1" s="1"/>
  <c r="T46" i="1"/>
  <c r="U49" i="1"/>
  <c r="U47" i="1"/>
  <c r="T38" i="1"/>
  <c r="P43" i="1"/>
  <c r="N6" i="5" s="1"/>
  <c r="O6" i="5" s="1"/>
  <c r="G65" i="3"/>
  <c r="D65" i="3" s="1"/>
  <c r="F62" i="2"/>
  <c r="G53" i="3" l="1"/>
  <c r="D51" i="3"/>
  <c r="F50" i="2" s="1"/>
  <c r="E50" i="2" s="1"/>
  <c r="T53" i="1" s="1"/>
  <c r="P51" i="1"/>
  <c r="U51" i="1"/>
  <c r="G52" i="3"/>
  <c r="D50" i="3"/>
  <c r="F49" i="2" s="1"/>
  <c r="E49" i="2" s="1"/>
  <c r="T52" i="1" s="1"/>
  <c r="P52" i="1" s="1"/>
  <c r="U48" i="1"/>
  <c r="U50" i="1"/>
  <c r="P46" i="1"/>
  <c r="U46" i="1"/>
  <c r="E62" i="2"/>
  <c r="T65" i="1" s="1"/>
  <c r="P65" i="1" s="1"/>
  <c r="U38" i="1"/>
  <c r="T43" i="1"/>
  <c r="G67" i="3"/>
  <c r="D67" i="3" s="1"/>
  <c r="P53" i="1" l="1"/>
  <c r="U53" i="1"/>
  <c r="G55" i="3"/>
  <c r="D53" i="3"/>
  <c r="F52" i="2" s="1"/>
  <c r="E52" i="2" s="1"/>
  <c r="T55" i="1" s="1"/>
  <c r="G54" i="3"/>
  <c r="D52" i="3"/>
  <c r="F51" i="2" s="1"/>
  <c r="E51" i="2" s="1"/>
  <c r="T54" i="1" s="1"/>
  <c r="U52" i="1"/>
  <c r="F64" i="2"/>
  <c r="E64" i="2" s="1"/>
  <c r="T67" i="1" s="1"/>
  <c r="P67" i="1" s="1"/>
  <c r="U65" i="1"/>
  <c r="G69" i="3"/>
  <c r="D69" i="3" s="1"/>
  <c r="F66" i="2"/>
  <c r="G57" i="3" l="1"/>
  <c r="D55" i="3"/>
  <c r="F54" i="2" s="1"/>
  <c r="E54" i="2" s="1"/>
  <c r="T57" i="1" s="1"/>
  <c r="P55" i="1"/>
  <c r="U55" i="1"/>
  <c r="P54" i="1"/>
  <c r="U54" i="1"/>
  <c r="G56" i="3"/>
  <c r="D54" i="3"/>
  <c r="F53" i="2" s="1"/>
  <c r="E53" i="2" s="1"/>
  <c r="T56" i="1" s="1"/>
  <c r="U67" i="1"/>
  <c r="E66" i="2"/>
  <c r="D57" i="3" l="1"/>
  <c r="F56" i="2" s="1"/>
  <c r="E56" i="2" s="1"/>
  <c r="T59" i="1" s="1"/>
  <c r="P59" i="1" s="1"/>
  <c r="G59" i="3"/>
  <c r="P57" i="1"/>
  <c r="U57" i="1"/>
  <c r="P56" i="1"/>
  <c r="U56" i="1"/>
  <c r="G58" i="3"/>
  <c r="G60" i="3" s="1"/>
  <c r="D60" i="3" s="1"/>
  <c r="F59" i="2" s="1"/>
  <c r="E59" i="2" s="1"/>
  <c r="T62" i="1" s="1"/>
  <c r="D56" i="3"/>
  <c r="T69" i="1"/>
  <c r="F68" i="2"/>
  <c r="U59" i="1" l="1"/>
  <c r="P62" i="1"/>
  <c r="U62" i="1"/>
  <c r="G61" i="3"/>
  <c r="D61" i="3" s="1"/>
  <c r="F60" i="2" s="1"/>
  <c r="E60" i="2" s="1"/>
  <c r="T63" i="1" s="1"/>
  <c r="D59" i="3"/>
  <c r="G62" i="3"/>
  <c r="D58" i="3"/>
  <c r="F57" i="2" s="1"/>
  <c r="E57" i="2" s="1"/>
  <c r="T60" i="1" s="1"/>
  <c r="F55" i="2"/>
  <c r="E55" i="2" s="1"/>
  <c r="T58" i="1" s="1"/>
  <c r="P69" i="1"/>
  <c r="U69" i="1"/>
  <c r="E68" i="2"/>
  <c r="P63" i="1" l="1"/>
  <c r="U63" i="1"/>
  <c r="F58" i="2"/>
  <c r="E58" i="2" s="1"/>
  <c r="T61" i="1" s="1"/>
  <c r="D22" i="3"/>
  <c r="P58" i="1"/>
  <c r="U58" i="1"/>
  <c r="G64" i="3"/>
  <c r="D62" i="3"/>
  <c r="F61" i="2" s="1"/>
  <c r="E61" i="2" s="1"/>
  <c r="T64" i="1" s="1"/>
  <c r="P60" i="1"/>
  <c r="U60" i="1"/>
  <c r="T71" i="1"/>
  <c r="P61" i="1" l="1"/>
  <c r="U61" i="1"/>
  <c r="G66" i="3"/>
  <c r="D64" i="3"/>
  <c r="P64" i="1"/>
  <c r="U64" i="1"/>
  <c r="P71" i="1"/>
  <c r="U71" i="1"/>
  <c r="F63" i="2" l="1"/>
  <c r="G68" i="3"/>
  <c r="D66" i="3"/>
  <c r="F65" i="2" s="1"/>
  <c r="E65" i="2" s="1"/>
  <c r="T68" i="1" s="1"/>
  <c r="P68" i="1" l="1"/>
  <c r="U68" i="1"/>
  <c r="E63" i="2"/>
  <c r="D68" i="3"/>
  <c r="G71" i="3"/>
  <c r="G72" i="3" s="1"/>
  <c r="F67" i="2" l="1"/>
  <c r="D71" i="3"/>
  <c r="D72" i="3" s="1"/>
  <c r="T66" i="1"/>
  <c r="E67" i="2" l="1"/>
  <c r="F69" i="2"/>
  <c r="F70" i="2" s="1"/>
  <c r="P66" i="1"/>
  <c r="U66" i="1"/>
  <c r="T70" i="1" l="1"/>
  <c r="E69" i="2"/>
  <c r="E70" i="2" s="1"/>
  <c r="P70" i="1" l="1"/>
  <c r="P72" i="1" s="1"/>
  <c r="U70" i="1"/>
  <c r="T72" i="1"/>
  <c r="T73" i="1" s="1"/>
  <c r="N7" i="5" l="1"/>
  <c r="P73" i="1"/>
  <c r="O7" i="5"/>
  <c r="O8" i="5" s="1"/>
  <c r="N8" i="5"/>
</calcChain>
</file>

<file path=xl/sharedStrings.xml><?xml version="1.0" encoding="utf-8"?>
<sst xmlns="http://schemas.openxmlformats.org/spreadsheetml/2006/main" count="568" uniqueCount="169">
  <si>
    <t>Адрес МКД</t>
  </si>
  <si>
    <t xml:space="preserve">вводва в зксплуатацию </t>
  </si>
  <si>
    <t xml:space="preserve">завершение последнего </t>
  </si>
  <si>
    <t xml:space="preserve">             2017 год</t>
  </si>
  <si>
    <t>Петровский городской округ Ставропольского края</t>
  </si>
  <si>
    <t xml:space="preserve">   материал стен</t>
  </si>
  <si>
    <t xml:space="preserve">  количество этажей</t>
  </si>
  <si>
    <t>количество подъездов</t>
  </si>
  <si>
    <t>кв.м</t>
  </si>
  <si>
    <t>всего</t>
  </si>
  <si>
    <t>чел.</t>
  </si>
  <si>
    <t>В том числе</t>
  </si>
  <si>
    <t>Стоимость капитального ремонта</t>
  </si>
  <si>
    <t>Всего:</t>
  </si>
  <si>
    <t>руб.</t>
  </si>
  <si>
    <t>руб./кв.м</t>
  </si>
  <si>
    <t>Кирпичные,
 каменные</t>
  </si>
  <si>
    <t>в том числе жилых помещений,
 находящихся в собственности раждан</t>
  </si>
  <si>
    <t>количество жителей, зарегистрированных в МКД
 на дату тверждения краткосрочного плана</t>
  </si>
  <si>
    <t>за счёт 
средств Фонда</t>
  </si>
  <si>
    <t>за счёт средств бюджета 
субьекта Российской Федерации</t>
  </si>
  <si>
    <t>за счёт средств
 мстного бюджета</t>
  </si>
  <si>
    <t>Удельная стоимость капитального 
ремонта 1 кв.м общей площади помищений МКД</t>
  </si>
  <si>
    <t>Плановая дата 
завершения работ</t>
  </si>
  <si>
    <t>за счёт средств
 собственников помещений в МКД</t>
  </si>
  <si>
    <t>2018 год</t>
  </si>
  <si>
    <t>2019 год</t>
  </si>
  <si>
    <t>№
п/п</t>
  </si>
  <si>
    <t>Стоимость
капитального
ремонта
ВСЕГО</t>
  </si>
  <si>
    <t>Виды, установленные частью 1 статьи 166 Жилищного Кодекса Российской Федерации</t>
  </si>
  <si>
    <t>ремонт
внутрендомовых
инженерных
систем</t>
  </si>
  <si>
    <t>ремонт или замена
лифтового
 оборудования</t>
  </si>
  <si>
    <t xml:space="preserve">
переустройство невентилируемой
крыши на
вентилируемую
крышу, 
устройство
выходов на кровлю</t>
  </si>
  <si>
    <t>установка
коллективных
(общественных)
ПУ и УУ</t>
  </si>
  <si>
    <t>другие
виды</t>
  </si>
  <si>
    <t>2017 год</t>
  </si>
  <si>
    <t>Петровский городской округ
Ставропольский край</t>
  </si>
  <si>
    <t>ед.</t>
  </si>
  <si>
    <t>куб.м</t>
  </si>
  <si>
    <t>Петровский городской округ Ставропольский край</t>
  </si>
  <si>
    <t>Адрес
МКД</t>
  </si>
  <si>
    <t>п.м.</t>
  </si>
  <si>
    <t>инженерные сети</t>
  </si>
  <si>
    <t>водопогреватель</t>
  </si>
  <si>
    <t>в том чесле</t>
  </si>
  <si>
    <t>ремонт внутридомовых 
инженерных сетей</t>
  </si>
  <si>
    <t>установка коллективных
(общедомовых) 
ПУ и УУ</t>
  </si>
  <si>
    <t>в том числе</t>
  </si>
  <si>
    <t xml:space="preserve">горячего 
снабжения </t>
  </si>
  <si>
    <t>ПУ
горячего водоснабжения</t>
  </si>
  <si>
    <t>ПУ
холодного
водоснабжения</t>
  </si>
  <si>
    <t>ПУ
газоснабжения</t>
  </si>
  <si>
    <t>ПУ
теплоснабжения</t>
  </si>
  <si>
    <t>ПУ
электроснабжения</t>
  </si>
  <si>
    <t>Петровский городской округ
Ставропольского края</t>
  </si>
  <si>
    <t>водоподогреватель</t>
  </si>
  <si>
    <t>таблица 2.1</t>
  </si>
  <si>
    <t xml:space="preserve">ремонт крыши
</t>
  </si>
  <si>
    <t xml:space="preserve">ремонт фасада
</t>
  </si>
  <si>
    <t xml:space="preserve">ремонт фундамента
</t>
  </si>
  <si>
    <t>г. Светлоград,
пл. Выставочная, д. 37 а</t>
  </si>
  <si>
    <t>г. Светлоград,
пл. Выставочная, д. 38</t>
  </si>
  <si>
    <t>г. Светлоград,
ул. Гагарина, д. 10</t>
  </si>
  <si>
    <t>г. Светлоград,
ул. Гагарина, д. 12</t>
  </si>
  <si>
    <t>г. Светлоград,
ул. Гагарина, д. 8</t>
  </si>
  <si>
    <t>г. Светлоград,
ул. Кирова, д. 23</t>
  </si>
  <si>
    <t>г. Светлоград,
ул. Комсомольская, д. 22</t>
  </si>
  <si>
    <t>г. Светлоград,
ул. Комсомольская, д. 32</t>
  </si>
  <si>
    <t>г. Светлоград,
ул. Пушкина, д. 10</t>
  </si>
  <si>
    <t>г. Светлоград,
пл. Выставочная, д. 1</t>
  </si>
  <si>
    <t>г. Светлоград,
пл. Выставочная, д. 10</t>
  </si>
  <si>
    <t>г. Светлоград,
пл. Выставочная, д. 11</t>
  </si>
  <si>
    <t>г. Светлоград,
пл. Выставочная, д. 12</t>
  </si>
  <si>
    <t>г. Светлоград,
пл. Выставочная, д. 14</t>
  </si>
  <si>
    <t>г. Светлоград,
пл. Выставочная, д. 15</t>
  </si>
  <si>
    <t>г. Светлоград,,
пл. Выставочная, д. 16</t>
  </si>
  <si>
    <t>г. Светлоград,
пл. Выставочная, д. 17</t>
  </si>
  <si>
    <t>г. Светлоград,
пл. Выставочная, д. 2</t>
  </si>
  <si>
    <t>г. Светлоград,
 пл. Выставочная, д. 3</t>
  </si>
  <si>
    <t>гш. Светлоград,
пл. Выставочная, д. 4</t>
  </si>
  <si>
    <t>г. Светлоград,  
пл. Выставочная, д. 5</t>
  </si>
  <si>
    <t>г. Светлоград, 
пл. Выставочная, д. 6</t>
  </si>
  <si>
    <t>г. Светлоград,
пл. Выставочная, д. 7</t>
  </si>
  <si>
    <t>г. Светлоград,
пл. Выставочная, д. 8</t>
  </si>
  <si>
    <t>г. Светлоград,
пл. Выставочная, д. 9</t>
  </si>
  <si>
    <t>г. Светлоград,
ул. Железнадорожная, д. 2</t>
  </si>
  <si>
    <t>г. Светлоград,
ул. Калинина, д. 2</t>
  </si>
  <si>
    <t>г. Светлоград,
ул. Кирова, д. 17</t>
  </si>
  <si>
    <t>г. Светлоград.
ул. Кирова, д. 19</t>
  </si>
  <si>
    <t>г. Светлоград,
ул. Кирова, д. 9</t>
  </si>
  <si>
    <t>г. Светлоград.
ул. Фабричная, д. 9</t>
  </si>
  <si>
    <t>г. Светлоград,
ул. Комсомольская, д. 34</t>
  </si>
  <si>
    <t>В.В. Редькин</t>
  </si>
  <si>
    <t>Виды, установленным нормативным актом 
субъкта Российской Федерации</t>
  </si>
  <si>
    <t>Виды, установленным нормативным актом
 субъкта Российской Федерации</t>
  </si>
  <si>
    <t>Таблица 2.2</t>
  </si>
  <si>
    <t xml:space="preserve">                          </t>
  </si>
  <si>
    <t>Площадь 
помещений МКД:</t>
  </si>
  <si>
    <t xml:space="preserve">   </t>
  </si>
  <si>
    <t>утепление
 фасада</t>
  </si>
  <si>
    <t>утепление 
фасада</t>
  </si>
  <si>
    <t>инженерные
 сети</t>
  </si>
  <si>
    <t>Управляющий делами администрации</t>
  </si>
  <si>
    <t>Петровского городского округа</t>
  </si>
  <si>
    <t>Ставропольского края</t>
  </si>
  <si>
    <t xml:space="preserve"> </t>
  </si>
  <si>
    <t>общая площадь
 МКД, всего</t>
  </si>
  <si>
    <t>г. Светлоград,
ул. Фабричная, д. 7</t>
  </si>
  <si>
    <t>г. Светлоград,
ул. Фабричная, д. 8</t>
  </si>
  <si>
    <t xml:space="preserve">ремонт подвальных
помщений
</t>
  </si>
  <si>
    <t>Реестр многоквартирных домов по видам ремонта внутридомовых инженерных систем и установки 
систем коллективных (общедомовых) приборов учета и узлов управления</t>
  </si>
  <si>
    <t xml:space="preserve">горячего 
водоснабжения </t>
  </si>
  <si>
    <t>Реестр многоквартирных домов по видам ремонта</t>
  </si>
  <si>
    <r>
      <t xml:space="preserve">                    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Times New Roman"/>
        <family val="1"/>
        <charset val="204"/>
      </rPr>
      <t>Таблица 1</t>
    </r>
    <r>
      <rPr>
        <sz val="12"/>
        <color theme="1"/>
        <rFont val="Times New Roman"/>
        <family val="1"/>
        <charset val="204"/>
      </rPr>
      <t xml:space="preserve">
Перечень многоквартирных домов, которые
подлежат капитальному ремонту
</t>
    </r>
  </si>
  <si>
    <t xml:space="preserve"> КРАТКОСРОЧНЫЙ ПЛАН
реализации региональной программы капитального ремонта общего имущества в многоквартирных домах, расположенных на территории Петровского городского округа Ставропольского края, на 2017-2019 годы</t>
  </si>
  <si>
    <t>замена плоской крыши на скатную
 без цели жилого использования (чердак)</t>
  </si>
  <si>
    <t>Способ формирования 
фонда капитального ремонт (указывается р.о. или сп. сч.)</t>
  </si>
  <si>
    <t>р.о.</t>
  </si>
  <si>
    <t>№п/п</t>
  </si>
  <si>
    <t>Год</t>
  </si>
  <si>
    <t>Наименование муниципального образования</t>
  </si>
  <si>
    <t>Общая площадь МКД, всего</t>
  </si>
  <si>
    <t>Количество жителей, зарегистрированных в МКД на дату утверждения краткосрочного плана</t>
  </si>
  <si>
    <t>Количество МКД</t>
  </si>
  <si>
    <t>I квартал</t>
  </si>
  <si>
    <t>II квартал</t>
  </si>
  <si>
    <t>III квартал</t>
  </si>
  <si>
    <t>IV квартал</t>
  </si>
  <si>
    <t>всего:</t>
  </si>
  <si>
    <t>кв. м</t>
  </si>
  <si>
    <t>1.</t>
  </si>
  <si>
    <t>Петровский городской округ</t>
  </si>
  <si>
    <t>2.</t>
  </si>
  <si>
    <t>3.</t>
  </si>
  <si>
    <t>Петровский 
городской округ</t>
  </si>
  <si>
    <t>Итого по МО: Петровский городской округ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</si>
  <si>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3
Планируемые показатели выполнения работ по капитальному
ремонту многоквартирных домов</t>
  </si>
  <si>
    <t>г. Светлоград,
ул. Кирова, д. 11</t>
  </si>
  <si>
    <t>г. Светлоград,
пл. Выставочная, д. 4</t>
  </si>
  <si>
    <t>№ п/п</t>
  </si>
  <si>
    <t xml:space="preserve">водоотведение
</t>
  </si>
  <si>
    <t xml:space="preserve">водоотведение
</t>
  </si>
  <si>
    <t xml:space="preserve">холодного снабжения
</t>
  </si>
  <si>
    <t xml:space="preserve">газоснабжения 
</t>
  </si>
  <si>
    <t xml:space="preserve">теплоснабжение
</t>
  </si>
  <si>
    <t xml:space="preserve">электроснабжение
</t>
  </si>
  <si>
    <t xml:space="preserve">холодного водоснабжения
</t>
  </si>
  <si>
    <t xml:space="preserve">газоснабжения 
</t>
  </si>
  <si>
    <t xml:space="preserve">теплоснабжение
</t>
  </si>
  <si>
    <t xml:space="preserve">электроснабжение
</t>
  </si>
  <si>
    <t>г. Светлоград,
пл. Выставочная, д. 40</t>
  </si>
  <si>
    <t>г. Светлоград,
пл. Выставочная, д. 48</t>
  </si>
  <si>
    <t>сп. сч.</t>
  </si>
  <si>
    <t>Кирпичные,
каменные</t>
  </si>
  <si>
    <t>Итого  2019 год по  Петровскому гордского округа
 Ставропольского края</t>
  </si>
  <si>
    <t>Итого 2018 год по Петровскому городскому округу Ставропольскому краю</t>
  </si>
  <si>
    <t>Итого 2017 год по Петровскому городскому округу Ставропольского края</t>
  </si>
  <si>
    <t>Итого 2017 по Петровскому городскому округу Ставропольского края</t>
  </si>
  <si>
    <t>Итого 2018 год Петровскому городскому округу Ставропольского края</t>
  </si>
  <si>
    <t>Итого за 2017 год по Петровскому гордскому округу Ставропольского края</t>
  </si>
  <si>
    <t>Итого за 2018 год по Петровскому гордскому округу Ставропольского края</t>
  </si>
  <si>
    <t>Итого за 2020 год по Петровскому гордскому округау Ставропольского края</t>
  </si>
  <si>
    <t>Итого по Петровскому городскому округу Ставропольского края:</t>
  </si>
  <si>
    <t xml:space="preserve">Итого по Петровскому городскому округу Ставропольского края: </t>
  </si>
  <si>
    <t>Итого 2019 год по Петровскому городскому округу Ставропольского края</t>
  </si>
  <si>
    <t>Итого по Петровскому годскому округу Ставропольского края</t>
  </si>
  <si>
    <t>Заместитель главы администрации</t>
  </si>
  <si>
    <t>Е.И.Сергеева</t>
  </si>
  <si>
    <r>
      <t xml:space="preserve">УТВЕРЖДЕН
 постановлением администрации
Петровского городского округа
 Ставропольского края
от 12 февраля 2018 г. № 143
(в ред. от  17 февраля 2020 г. № 202) </t>
    </r>
    <r>
      <rPr>
        <sz val="14"/>
        <color theme="1"/>
        <rFont val="Times New Roman"/>
        <family val="1"/>
        <charset val="204"/>
      </rPr>
      <t xml:space="preserve">                      
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</si>
</sst>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0.0"/>
    <numFmt numFmtId="166" formatCode="0.000"/>
    <numFmt numFmtId="167" formatCode="0.00;[Red]0.00"/>
    <numFmt numFmtId="168" formatCode="#,##0.00_ ;\-#,##0.00\ "/>
  </numFmts>
  <fonts count="29" x14ac:knownFonts="1">
    <font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"/>
      <color theme="1"/>
      <name val="Times New Roman"/>
      <family val="1"/>
      <charset val="204"/>
    </font>
    <font>
      <sz val="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6"/>
      <color theme="0"/>
      <name val="Calibri"/>
      <family val="2"/>
      <charset val="204"/>
      <scheme val="minor"/>
    </font>
    <font>
      <sz val="6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418">
    <xf numFmtId="0" fontId="0" fillId="0" borderId="0" xfId="0"/>
    <xf numFmtId="0" fontId="0" fillId="0" borderId="13" xfId="0" applyBorder="1"/>
    <xf numFmtId="0" fontId="0" fillId="0" borderId="0" xfId="0" applyBorder="1"/>
    <xf numFmtId="0" fontId="3" fillId="0" borderId="0" xfId="0" applyFont="1"/>
    <xf numFmtId="0" fontId="3" fillId="0" borderId="5" xfId="0" applyFont="1" applyBorder="1"/>
    <xf numFmtId="0" fontId="3" fillId="0" borderId="4" xfId="0" applyFont="1" applyBorder="1"/>
    <xf numFmtId="0" fontId="3" fillId="0" borderId="12" xfId="0" applyFont="1" applyBorder="1"/>
    <xf numFmtId="0" fontId="3" fillId="0" borderId="2" xfId="0" applyFont="1" applyBorder="1"/>
    <xf numFmtId="0" fontId="3" fillId="0" borderId="8" xfId="0" applyFont="1" applyBorder="1"/>
    <xf numFmtId="0" fontId="3" fillId="0" borderId="12" xfId="0" applyFont="1" applyBorder="1" applyAlignment="1">
      <alignment horizontal="left" vertical="top" wrapText="1"/>
    </xf>
    <xf numFmtId="2" fontId="3" fillId="0" borderId="12" xfId="0" applyNumberFormat="1" applyFont="1" applyBorder="1"/>
    <xf numFmtId="14" fontId="3" fillId="0" borderId="8" xfId="0" applyNumberFormat="1" applyFont="1" applyBorder="1"/>
    <xf numFmtId="0" fontId="3" fillId="0" borderId="12" xfId="0" applyFont="1" applyBorder="1" applyAlignment="1">
      <alignment horizontal="left" vertical="top"/>
    </xf>
    <xf numFmtId="4" fontId="3" fillId="0" borderId="12" xfId="0" applyNumberFormat="1" applyFont="1" applyBorder="1"/>
    <xf numFmtId="164" fontId="3" fillId="0" borderId="12" xfId="0" applyNumberFormat="1" applyFont="1" applyBorder="1"/>
    <xf numFmtId="0" fontId="4" fillId="0" borderId="12" xfId="0" applyFont="1" applyBorder="1"/>
    <xf numFmtId="0" fontId="3" fillId="0" borderId="9" xfId="0" applyFont="1" applyBorder="1"/>
    <xf numFmtId="0" fontId="4" fillId="0" borderId="10" xfId="0" applyFont="1" applyBorder="1"/>
    <xf numFmtId="0" fontId="3" fillId="0" borderId="10" xfId="0" applyFont="1" applyBorder="1"/>
    <xf numFmtId="0" fontId="4" fillId="0" borderId="8" xfId="0" applyFont="1" applyBorder="1"/>
    <xf numFmtId="4" fontId="4" fillId="0" borderId="12" xfId="0" applyNumberFormat="1" applyFont="1" applyBorder="1"/>
    <xf numFmtId="0" fontId="3" fillId="0" borderId="15" xfId="0" applyFont="1" applyBorder="1"/>
    <xf numFmtId="0" fontId="3" fillId="0" borderId="6" xfId="0" applyFont="1" applyBorder="1"/>
    <xf numFmtId="0" fontId="3" fillId="0" borderId="14" xfId="0" applyFont="1" applyBorder="1"/>
    <xf numFmtId="0" fontId="3" fillId="0" borderId="1" xfId="0" applyFont="1" applyBorder="1"/>
    <xf numFmtId="0" fontId="3" fillId="0" borderId="1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5" fillId="0" borderId="12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12" xfId="0" applyFont="1" applyBorder="1"/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/>
    <xf numFmtId="0" fontId="7" fillId="0" borderId="0" xfId="0" applyFont="1" applyAlignment="1"/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/>
    <xf numFmtId="0" fontId="5" fillId="0" borderId="0" xfId="0" applyFont="1"/>
    <xf numFmtId="0" fontId="5" fillId="0" borderId="10" xfId="0" applyFont="1" applyBorder="1"/>
    <xf numFmtId="0" fontId="13" fillId="0" borderId="10" xfId="0" applyFont="1" applyBorder="1"/>
    <xf numFmtId="0" fontId="5" fillId="0" borderId="8" xfId="0" applyFont="1" applyBorder="1"/>
    <xf numFmtId="2" fontId="5" fillId="0" borderId="6" xfId="0" applyNumberFormat="1" applyFont="1" applyBorder="1"/>
    <xf numFmtId="0" fontId="5" fillId="0" borderId="6" xfId="0" applyFont="1" applyBorder="1"/>
    <xf numFmtId="2" fontId="5" fillId="0" borderId="1" xfId="0" applyNumberFormat="1" applyFont="1" applyBorder="1"/>
    <xf numFmtId="165" fontId="5" fillId="0" borderId="6" xfId="0" applyNumberFormat="1" applyFont="1" applyBorder="1"/>
    <xf numFmtId="2" fontId="5" fillId="0" borderId="12" xfId="0" applyNumberFormat="1" applyFont="1" applyBorder="1"/>
    <xf numFmtId="165" fontId="5" fillId="0" borderId="12" xfId="0" applyNumberFormat="1" applyFont="1" applyBorder="1"/>
    <xf numFmtId="4" fontId="5" fillId="0" borderId="7" xfId="0" applyNumberFormat="1" applyFont="1" applyBorder="1"/>
    <xf numFmtId="165" fontId="5" fillId="0" borderId="7" xfId="0" applyNumberFormat="1" applyFont="1" applyBorder="1"/>
    <xf numFmtId="2" fontId="5" fillId="0" borderId="7" xfId="0" applyNumberFormat="1" applyFont="1" applyBorder="1"/>
    <xf numFmtId="4" fontId="5" fillId="0" borderId="12" xfId="0" applyNumberFormat="1" applyFont="1" applyBorder="1"/>
    <xf numFmtId="164" fontId="5" fillId="0" borderId="12" xfId="0" applyNumberFormat="1" applyFont="1" applyBorder="1"/>
    <xf numFmtId="164" fontId="12" fillId="0" borderId="8" xfId="0" applyNumberFormat="1" applyFont="1" applyBorder="1" applyAlignment="1"/>
    <xf numFmtId="164" fontId="12" fillId="0" borderId="6" xfId="0" applyNumberFormat="1" applyFont="1" applyBorder="1" applyAlignment="1"/>
    <xf numFmtId="0" fontId="12" fillId="0" borderId="6" xfId="0" applyFont="1" applyBorder="1"/>
    <xf numFmtId="2" fontId="12" fillId="0" borderId="1" xfId="0" applyNumberFormat="1" applyFont="1" applyBorder="1"/>
    <xf numFmtId="165" fontId="12" fillId="0" borderId="6" xfId="0" applyNumberFormat="1" applyFont="1" applyBorder="1" applyAlignment="1"/>
    <xf numFmtId="0" fontId="12" fillId="0" borderId="6" xfId="0" applyFont="1" applyBorder="1" applyAlignment="1"/>
    <xf numFmtId="165" fontId="12" fillId="0" borderId="6" xfId="0" applyNumberFormat="1" applyFont="1" applyBorder="1"/>
    <xf numFmtId="0" fontId="12" fillId="0" borderId="9" xfId="0" applyFont="1" applyBorder="1" applyAlignment="1"/>
    <xf numFmtId="0" fontId="12" fillId="0" borderId="10" xfId="0" applyFont="1" applyBorder="1" applyAlignment="1"/>
    <xf numFmtId="0" fontId="14" fillId="0" borderId="10" xfId="0" applyFont="1" applyBorder="1" applyAlignment="1"/>
    <xf numFmtId="0" fontId="12" fillId="0" borderId="8" xfId="0" applyFont="1" applyBorder="1" applyAlignment="1"/>
    <xf numFmtId="4" fontId="5" fillId="0" borderId="6" xfId="0" applyNumberFormat="1" applyFont="1" applyBorder="1"/>
    <xf numFmtId="4" fontId="5" fillId="0" borderId="5" xfId="0" applyNumberFormat="1" applyFont="1" applyBorder="1"/>
    <xf numFmtId="165" fontId="5" fillId="0" borderId="5" xfId="0" applyNumberFormat="1" applyFont="1" applyBorder="1"/>
    <xf numFmtId="2" fontId="5" fillId="0" borderId="5" xfId="0" applyNumberFormat="1" applyFont="1" applyBorder="1"/>
    <xf numFmtId="2" fontId="5" fillId="0" borderId="8" xfId="0" applyNumberFormat="1" applyFont="1" applyBorder="1"/>
    <xf numFmtId="4" fontId="12" fillId="0" borderId="12" xfId="0" applyNumberFormat="1" applyFont="1" applyBorder="1"/>
    <xf numFmtId="2" fontId="12" fillId="0" borderId="12" xfId="0" applyNumberFormat="1" applyFont="1" applyBorder="1"/>
    <xf numFmtId="0" fontId="9" fillId="0" borderId="13" xfId="0" applyFont="1" applyBorder="1"/>
    <xf numFmtId="165" fontId="5" fillId="0" borderId="14" xfId="0" applyNumberFormat="1" applyFont="1" applyBorder="1"/>
    <xf numFmtId="165" fontId="5" fillId="0" borderId="10" xfId="0" applyNumberFormat="1" applyFont="1" applyBorder="1"/>
    <xf numFmtId="165" fontId="5" fillId="0" borderId="15" xfId="0" applyNumberFormat="1" applyFont="1" applyBorder="1"/>
    <xf numFmtId="4" fontId="12" fillId="0" borderId="12" xfId="0" applyNumberFormat="1" applyFont="1" applyBorder="1" applyAlignment="1"/>
    <xf numFmtId="0" fontId="12" fillId="0" borderId="12" xfId="0" applyFont="1" applyBorder="1"/>
    <xf numFmtId="2" fontId="12" fillId="0" borderId="8" xfId="0" applyNumberFormat="1" applyFont="1" applyBorder="1"/>
    <xf numFmtId="165" fontId="12" fillId="0" borderId="8" xfId="0" applyNumberFormat="1" applyFont="1" applyBorder="1"/>
    <xf numFmtId="2" fontId="5" fillId="0" borderId="0" xfId="0" applyNumberFormat="1" applyFont="1" applyBorder="1"/>
    <xf numFmtId="0" fontId="5" fillId="0" borderId="0" xfId="0" applyFont="1" applyAlignment="1">
      <alignment horizontal="left"/>
    </xf>
    <xf numFmtId="0" fontId="10" fillId="0" borderId="0" xfId="0" applyFont="1" applyBorder="1" applyAlignment="1"/>
    <xf numFmtId="0" fontId="5" fillId="0" borderId="0" xfId="0" applyFont="1" applyBorder="1"/>
    <xf numFmtId="0" fontId="10" fillId="0" borderId="0" xfId="0" applyFont="1" applyAlignment="1"/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wrapText="1"/>
    </xf>
    <xf numFmtId="0" fontId="15" fillId="0" borderId="10" xfId="0" applyFont="1" applyBorder="1"/>
    <xf numFmtId="0" fontId="15" fillId="0" borderId="12" xfId="0" applyFont="1" applyBorder="1"/>
    <xf numFmtId="0" fontId="5" fillId="0" borderId="2" xfId="0" applyFont="1" applyBorder="1"/>
    <xf numFmtId="0" fontId="5" fillId="0" borderId="9" xfId="0" applyFont="1" applyBorder="1"/>
    <xf numFmtId="165" fontId="5" fillId="0" borderId="8" xfId="0" applyNumberFormat="1" applyFont="1" applyBorder="1"/>
    <xf numFmtId="2" fontId="5" fillId="0" borderId="10" xfId="0" applyNumberFormat="1" applyFont="1" applyBorder="1"/>
    <xf numFmtId="0" fontId="5" fillId="0" borderId="15" xfId="0" applyFont="1" applyBorder="1"/>
    <xf numFmtId="2" fontId="5" fillId="0" borderId="12" xfId="0" applyNumberFormat="1" applyFont="1" applyFill="1" applyBorder="1"/>
    <xf numFmtId="4" fontId="5" fillId="0" borderId="8" xfId="0" applyNumberFormat="1" applyFont="1" applyFill="1" applyBorder="1"/>
    <xf numFmtId="4" fontId="5" fillId="0" borderId="4" xfId="0" applyNumberFormat="1" applyFont="1" applyFill="1" applyBorder="1"/>
    <xf numFmtId="0" fontId="5" fillId="0" borderId="14" xfId="0" applyFont="1" applyBorder="1"/>
    <xf numFmtId="164" fontId="5" fillId="0" borderId="7" xfId="1" applyFont="1" applyBorder="1"/>
    <xf numFmtId="0" fontId="5" fillId="0" borderId="7" xfId="0" applyNumberFormat="1" applyFont="1" applyFill="1" applyBorder="1"/>
    <xf numFmtId="165" fontId="5" fillId="0" borderId="0" xfId="0" applyNumberFormat="1" applyFont="1" applyFill="1" applyBorder="1"/>
    <xf numFmtId="164" fontId="12" fillId="0" borderId="5" xfId="0" applyNumberFormat="1" applyFont="1" applyBorder="1"/>
    <xf numFmtId="0" fontId="12" fillId="0" borderId="15" xfId="0" applyFont="1" applyBorder="1"/>
    <xf numFmtId="2" fontId="12" fillId="0" borderId="15" xfId="0" applyNumberFormat="1" applyFont="1" applyBorder="1"/>
    <xf numFmtId="2" fontId="12" fillId="0" borderId="5" xfId="0" applyNumberFormat="1" applyFont="1" applyBorder="1"/>
    <xf numFmtId="165" fontId="12" fillId="0" borderId="15" xfId="0" applyNumberFormat="1" applyFont="1" applyBorder="1"/>
    <xf numFmtId="2" fontId="12" fillId="0" borderId="10" xfId="0" applyNumberFormat="1" applyFont="1" applyBorder="1"/>
    <xf numFmtId="165" fontId="12" fillId="0" borderId="5" xfId="0" applyNumberFormat="1" applyFont="1" applyBorder="1"/>
    <xf numFmtId="0" fontId="12" fillId="0" borderId="5" xfId="0" applyFont="1" applyBorder="1"/>
    <xf numFmtId="2" fontId="5" fillId="0" borderId="15" xfId="0" applyNumberFormat="1" applyFont="1" applyBorder="1"/>
    <xf numFmtId="0" fontId="5" fillId="0" borderId="3" xfId="0" applyFont="1" applyBorder="1"/>
    <xf numFmtId="2" fontId="5" fillId="0" borderId="4" xfId="0" applyNumberFormat="1" applyFont="1" applyBorder="1"/>
    <xf numFmtId="165" fontId="5" fillId="0" borderId="10" xfId="0" applyNumberFormat="1" applyFont="1" applyFill="1" applyBorder="1"/>
    <xf numFmtId="0" fontId="5" fillId="0" borderId="12" xfId="0" applyFont="1" applyFill="1" applyBorder="1"/>
    <xf numFmtId="0" fontId="13" fillId="0" borderId="12" xfId="0" applyFont="1" applyBorder="1"/>
    <xf numFmtId="0" fontId="13" fillId="0" borderId="6" xfId="0" applyFont="1" applyBorder="1"/>
    <xf numFmtId="0" fontId="11" fillId="0" borderId="0" xfId="0" applyFont="1"/>
    <xf numFmtId="2" fontId="11" fillId="0" borderId="0" xfId="0" applyNumberFormat="1" applyFont="1" applyBorder="1"/>
    <xf numFmtId="0" fontId="11" fillId="0" borderId="0" xfId="0" applyFont="1" applyBorder="1"/>
    <xf numFmtId="0" fontId="0" fillId="0" borderId="0" xfId="0" applyAlignment="1"/>
    <xf numFmtId="0" fontId="11" fillId="0" borderId="0" xfId="0" applyFont="1" applyAlignment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 vertical="center"/>
    </xf>
    <xf numFmtId="0" fontId="3" fillId="0" borderId="0" xfId="0" applyFont="1" applyAlignment="1"/>
    <xf numFmtId="0" fontId="9" fillId="2" borderId="0" xfId="0" applyFont="1" applyFill="1"/>
    <xf numFmtId="0" fontId="5" fillId="2" borderId="6" xfId="0" applyFont="1" applyFill="1" applyBorder="1"/>
    <xf numFmtId="0" fontId="5" fillId="2" borderId="12" xfId="0" applyFont="1" applyFill="1" applyBorder="1" applyAlignment="1">
      <alignment wrapText="1"/>
    </xf>
    <xf numFmtId="2" fontId="5" fillId="2" borderId="6" xfId="0" applyNumberFormat="1" applyFont="1" applyFill="1" applyBorder="1"/>
    <xf numFmtId="165" fontId="5" fillId="2" borderId="5" xfId="0" applyNumberFormat="1" applyFont="1" applyFill="1" applyBorder="1"/>
    <xf numFmtId="2" fontId="5" fillId="2" borderId="15" xfId="0" applyNumberFormat="1" applyFont="1" applyFill="1" applyBorder="1"/>
    <xf numFmtId="2" fontId="5" fillId="2" borderId="5" xfId="0" applyNumberFormat="1" applyFont="1" applyFill="1" applyBorder="1"/>
    <xf numFmtId="0" fontId="5" fillId="2" borderId="5" xfId="0" applyNumberFormat="1" applyFont="1" applyFill="1" applyBorder="1"/>
    <xf numFmtId="0" fontId="5" fillId="2" borderId="3" xfId="0" applyFont="1" applyFill="1" applyBorder="1"/>
    <xf numFmtId="2" fontId="5" fillId="2" borderId="12" xfId="0" applyNumberFormat="1" applyFont="1" applyFill="1" applyBorder="1"/>
    <xf numFmtId="2" fontId="5" fillId="2" borderId="4" xfId="0" applyNumberFormat="1" applyFont="1" applyFill="1" applyBorder="1"/>
    <xf numFmtId="165" fontId="5" fillId="2" borderId="14" xfId="0" applyNumberFormat="1" applyFont="1" applyFill="1" applyBorder="1"/>
    <xf numFmtId="165" fontId="5" fillId="2" borderId="12" xfId="0" applyNumberFormat="1" applyFont="1" applyFill="1" applyBorder="1"/>
    <xf numFmtId="2" fontId="5" fillId="2" borderId="5" xfId="0" applyNumberFormat="1" applyFont="1" applyFill="1" applyBorder="1" applyAlignment="1">
      <alignment horizontal="center" vertical="center"/>
    </xf>
    <xf numFmtId="0" fontId="5" fillId="2" borderId="9" xfId="0" applyFont="1" applyFill="1" applyBorder="1"/>
    <xf numFmtId="0" fontId="0" fillId="2" borderId="0" xfId="0" applyFill="1"/>
    <xf numFmtId="0" fontId="16" fillId="0" borderId="0" xfId="0" applyFont="1" applyFill="1"/>
    <xf numFmtId="0" fontId="17" fillId="0" borderId="12" xfId="0" applyFont="1" applyFill="1" applyBorder="1"/>
    <xf numFmtId="0" fontId="17" fillId="0" borderId="12" xfId="0" applyFont="1" applyFill="1" applyBorder="1" applyAlignment="1">
      <alignment wrapText="1"/>
    </xf>
    <xf numFmtId="2" fontId="17" fillId="0" borderId="12" xfId="0" applyNumberFormat="1" applyFont="1" applyFill="1" applyBorder="1"/>
    <xf numFmtId="165" fontId="17" fillId="0" borderId="5" xfId="0" applyNumberFormat="1" applyFont="1" applyFill="1" applyBorder="1"/>
    <xf numFmtId="2" fontId="17" fillId="0" borderId="15" xfId="0" applyNumberFormat="1" applyFont="1" applyFill="1" applyBorder="1"/>
    <xf numFmtId="2" fontId="17" fillId="0" borderId="5" xfId="0" applyNumberFormat="1" applyFont="1" applyFill="1" applyBorder="1"/>
    <xf numFmtId="0" fontId="17" fillId="0" borderId="3" xfId="0" applyFont="1" applyFill="1" applyBorder="1"/>
    <xf numFmtId="2" fontId="17" fillId="0" borderId="4" xfId="0" applyNumberFormat="1" applyFont="1" applyFill="1" applyBorder="1"/>
    <xf numFmtId="165" fontId="17" fillId="0" borderId="10" xfId="0" applyNumberFormat="1" applyFont="1" applyFill="1" applyBorder="1"/>
    <xf numFmtId="165" fontId="17" fillId="0" borderId="12" xfId="0" applyNumberFormat="1" applyFont="1" applyFill="1" applyBorder="1"/>
    <xf numFmtId="2" fontId="17" fillId="0" borderId="5" xfId="0" applyNumberFormat="1" applyFont="1" applyFill="1" applyBorder="1" applyAlignment="1">
      <alignment horizontal="center" vertical="center"/>
    </xf>
    <xf numFmtId="0" fontId="17" fillId="0" borderId="9" xfId="0" applyFont="1" applyFill="1" applyBorder="1"/>
    <xf numFmtId="0" fontId="18" fillId="0" borderId="0" xfId="0" applyFont="1" applyFill="1"/>
    <xf numFmtId="0" fontId="9" fillId="0" borderId="0" xfId="0" applyFont="1" applyFill="1"/>
    <xf numFmtId="0" fontId="5" fillId="0" borderId="12" xfId="0" applyFont="1" applyFill="1" applyBorder="1" applyAlignment="1">
      <alignment wrapText="1"/>
    </xf>
    <xf numFmtId="165" fontId="5" fillId="0" borderId="5" xfId="0" applyNumberFormat="1" applyFont="1" applyFill="1" applyBorder="1"/>
    <xf numFmtId="2" fontId="5" fillId="0" borderId="15" xfId="0" applyNumberFormat="1" applyFont="1" applyFill="1" applyBorder="1"/>
    <xf numFmtId="2" fontId="5" fillId="0" borderId="5" xfId="0" applyNumberFormat="1" applyFont="1" applyFill="1" applyBorder="1"/>
    <xf numFmtId="0" fontId="5" fillId="0" borderId="3" xfId="0" applyFont="1" applyFill="1" applyBorder="1"/>
    <xf numFmtId="2" fontId="5" fillId="0" borderId="4" xfId="0" applyNumberFormat="1" applyFont="1" applyFill="1" applyBorder="1"/>
    <xf numFmtId="165" fontId="5" fillId="0" borderId="12" xfId="0" applyNumberFormat="1" applyFont="1" applyFill="1" applyBorder="1"/>
    <xf numFmtId="2" fontId="5" fillId="0" borderId="5" xfId="0" applyNumberFormat="1" applyFont="1" applyFill="1" applyBorder="1" applyAlignment="1">
      <alignment horizontal="center" vertical="center"/>
    </xf>
    <xf numFmtId="0" fontId="5" fillId="0" borderId="9" xfId="0" applyFont="1" applyFill="1" applyBorder="1"/>
    <xf numFmtId="0" fontId="0" fillId="0" borderId="0" xfId="0" applyFill="1"/>
    <xf numFmtId="0" fontId="5" fillId="0" borderId="7" xfId="0" applyFont="1" applyFill="1" applyBorder="1"/>
    <xf numFmtId="2" fontId="5" fillId="0" borderId="7" xfId="0" applyNumberFormat="1" applyFont="1" applyFill="1" applyBorder="1"/>
    <xf numFmtId="2" fontId="5" fillId="0" borderId="10" xfId="0" applyNumberFormat="1" applyFont="1" applyFill="1" applyBorder="1"/>
    <xf numFmtId="2" fontId="5" fillId="0" borderId="8" xfId="0" applyNumberFormat="1" applyFont="1" applyFill="1" applyBorder="1"/>
    <xf numFmtId="2" fontId="5" fillId="0" borderId="1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1" fillId="0" borderId="2" xfId="0" applyFont="1" applyFill="1" applyBorder="1"/>
    <xf numFmtId="0" fontId="5" fillId="0" borderId="5" xfId="0" applyFont="1" applyFill="1" applyBorder="1" applyAlignment="1">
      <alignment horizontal="center"/>
    </xf>
    <xf numFmtId="4" fontId="5" fillId="0" borderId="5" xfId="0" applyNumberFormat="1" applyFont="1" applyFill="1" applyBorder="1"/>
    <xf numFmtId="0" fontId="5" fillId="0" borderId="6" xfId="0" applyFont="1" applyFill="1" applyBorder="1"/>
    <xf numFmtId="2" fontId="5" fillId="0" borderId="1" xfId="0" applyNumberFormat="1" applyFont="1" applyFill="1" applyBorder="1"/>
    <xf numFmtId="165" fontId="5" fillId="0" borderId="6" xfId="0" applyNumberFormat="1" applyFont="1" applyFill="1" applyBorder="1"/>
    <xf numFmtId="0" fontId="5" fillId="0" borderId="4" xfId="0" applyFont="1" applyFill="1" applyBorder="1"/>
    <xf numFmtId="165" fontId="5" fillId="0" borderId="14" xfId="0" applyNumberFormat="1" applyFont="1" applyFill="1" applyBorder="1"/>
    <xf numFmtId="2" fontId="5" fillId="0" borderId="6" xfId="0" applyNumberFormat="1" applyFont="1" applyFill="1" applyBorder="1"/>
    <xf numFmtId="0" fontId="5" fillId="0" borderId="12" xfId="0" applyFont="1" applyFill="1" applyBorder="1" applyAlignment="1">
      <alignment horizontal="center"/>
    </xf>
    <xf numFmtId="165" fontId="5" fillId="0" borderId="15" xfId="0" applyNumberFormat="1" applyFont="1" applyFill="1" applyBorder="1"/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/>
    </xf>
    <xf numFmtId="14" fontId="3" fillId="2" borderId="8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3" fontId="3" fillId="2" borderId="12" xfId="2" applyNumberFormat="1" applyFont="1" applyFill="1" applyBorder="1" applyAlignment="1">
      <alignment horizontal="right"/>
    </xf>
    <xf numFmtId="0" fontId="0" fillId="0" borderId="0" xfId="0" applyAlignment="1"/>
    <xf numFmtId="0" fontId="24" fillId="0" borderId="12" xfId="0" applyFont="1" applyBorder="1" applyAlignment="1">
      <alignment horizontal="center" wrapText="1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/>
    </xf>
    <xf numFmtId="4" fontId="9" fillId="0" borderId="12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/>
    </xf>
    <xf numFmtId="0" fontId="5" fillId="0" borderId="7" xfId="0" applyFont="1" applyFill="1" applyBorder="1" applyAlignment="1">
      <alignment wrapText="1"/>
    </xf>
    <xf numFmtId="165" fontId="5" fillId="0" borderId="7" xfId="0" applyNumberFormat="1" applyFont="1" applyFill="1" applyBorder="1"/>
    <xf numFmtId="2" fontId="5" fillId="0" borderId="0" xfId="0" applyNumberFormat="1" applyFont="1" applyFill="1" applyBorder="1"/>
    <xf numFmtId="0" fontId="5" fillId="0" borderId="13" xfId="0" applyFont="1" applyFill="1" applyBorder="1"/>
    <xf numFmtId="2" fontId="5" fillId="0" borderId="2" xfId="0" applyNumberFormat="1" applyFont="1" applyFill="1" applyBorder="1"/>
    <xf numFmtId="166" fontId="5" fillId="0" borderId="6" xfId="0" applyNumberFormat="1" applyFont="1" applyFill="1" applyBorder="1"/>
    <xf numFmtId="2" fontId="5" fillId="0" borderId="7" xfId="0" applyNumberFormat="1" applyFont="1" applyFill="1" applyBorder="1" applyAlignment="1">
      <alignment horizontal="center" vertical="center"/>
    </xf>
    <xf numFmtId="0" fontId="5" fillId="0" borderId="11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0" fillId="0" borderId="12" xfId="0" applyFill="1" applyBorder="1"/>
    <xf numFmtId="0" fontId="28" fillId="0" borderId="0" xfId="0" applyFont="1"/>
    <xf numFmtId="0" fontId="25" fillId="0" borderId="0" xfId="0" applyFont="1"/>
    <xf numFmtId="0" fontId="26" fillId="0" borderId="0" xfId="0" applyFont="1" applyBorder="1"/>
    <xf numFmtId="0" fontId="27" fillId="2" borderId="3" xfId="0" applyFont="1" applyFill="1" applyBorder="1" applyAlignment="1">
      <alignment horizontal="center"/>
    </xf>
    <xf numFmtId="0" fontId="27" fillId="2" borderId="15" xfId="0" applyFont="1" applyFill="1" applyBorder="1" applyAlignment="1">
      <alignment wrapText="1"/>
    </xf>
    <xf numFmtId="4" fontId="27" fillId="2" borderId="15" xfId="0" applyNumberFormat="1" applyFont="1" applyFill="1" applyBorder="1"/>
    <xf numFmtId="0" fontId="27" fillId="2" borderId="15" xfId="0" applyFont="1" applyFill="1" applyBorder="1"/>
    <xf numFmtId="2" fontId="27" fillId="2" borderId="15" xfId="0" applyNumberFormat="1" applyFont="1" applyFill="1" applyBorder="1"/>
    <xf numFmtId="165" fontId="27" fillId="2" borderId="15" xfId="0" applyNumberFormat="1" applyFont="1" applyFill="1" applyBorder="1"/>
    <xf numFmtId="2" fontId="27" fillId="2" borderId="4" xfId="0" applyNumberFormat="1" applyFont="1" applyFill="1" applyBorder="1"/>
    <xf numFmtId="2" fontId="27" fillId="0" borderId="15" xfId="0" applyNumberFormat="1" applyFont="1" applyBorder="1"/>
    <xf numFmtId="165" fontId="27" fillId="0" borderId="15" xfId="0" applyNumberFormat="1" applyFont="1" applyBorder="1"/>
    <xf numFmtId="0" fontId="27" fillId="0" borderId="15" xfId="0" applyFont="1" applyBorder="1"/>
    <xf numFmtId="0" fontId="27" fillId="0" borderId="15" xfId="0" applyFont="1" applyBorder="1" applyAlignment="1">
      <alignment wrapText="1"/>
    </xf>
    <xf numFmtId="4" fontId="27" fillId="0" borderId="15" xfId="0" applyNumberFormat="1" applyFont="1" applyBorder="1"/>
    <xf numFmtId="2" fontId="27" fillId="0" borderId="15" xfId="0" applyNumberFormat="1" applyFont="1" applyBorder="1" applyAlignment="1">
      <alignment horizontal="center" vertical="center"/>
    </xf>
    <xf numFmtId="2" fontId="27" fillId="0" borderId="4" xfId="0" applyNumberFormat="1" applyFont="1" applyBorder="1"/>
    <xf numFmtId="0" fontId="27" fillId="0" borderId="3" xfId="0" applyFont="1" applyBorder="1"/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4" fillId="0" borderId="8" xfId="1" applyNumberFormat="1" applyFont="1" applyBorder="1"/>
    <xf numFmtId="4" fontId="9" fillId="0" borderId="0" xfId="0" applyNumberFormat="1" applyFont="1"/>
    <xf numFmtId="4" fontId="12" fillId="0" borderId="5" xfId="0" applyNumberFormat="1" applyFont="1" applyBorder="1" applyAlignment="1">
      <alignment horizontal="center" vertical="center"/>
    </xf>
    <xf numFmtId="4" fontId="0" fillId="0" borderId="0" xfId="0" applyNumberFormat="1"/>
    <xf numFmtId="4" fontId="4" fillId="0" borderId="10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/>
    <xf numFmtId="4" fontId="27" fillId="0" borderId="0" xfId="0" applyNumberFormat="1" applyFont="1" applyBorder="1"/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17" fillId="0" borderId="6" xfId="0" applyFont="1" applyFill="1" applyBorder="1" applyAlignment="1">
      <alignment horizontal="center"/>
    </xf>
    <xf numFmtId="4" fontId="5" fillId="0" borderId="12" xfId="0" applyNumberFormat="1" applyFont="1" applyFill="1" applyBorder="1"/>
    <xf numFmtId="2" fontId="17" fillId="0" borderId="6" xfId="0" applyNumberFormat="1" applyFont="1" applyFill="1" applyBorder="1"/>
    <xf numFmtId="0" fontId="17" fillId="0" borderId="6" xfId="0" applyFont="1" applyFill="1" applyBorder="1"/>
    <xf numFmtId="2" fontId="17" fillId="0" borderId="1" xfId="0" applyNumberFormat="1" applyFont="1" applyFill="1" applyBorder="1"/>
    <xf numFmtId="165" fontId="17" fillId="0" borderId="6" xfId="0" applyNumberFormat="1" applyFont="1" applyFill="1" applyBorder="1"/>
    <xf numFmtId="0" fontId="21" fillId="0" borderId="0" xfId="0" applyFont="1" applyFill="1"/>
    <xf numFmtId="0" fontId="19" fillId="0" borderId="0" xfId="0" applyFont="1" applyFill="1"/>
    <xf numFmtId="167" fontId="17" fillId="0" borderId="6" xfId="0" applyNumberFormat="1" applyFont="1" applyFill="1" applyBorder="1"/>
    <xf numFmtId="168" fontId="3" fillId="0" borderId="12" xfId="0" applyNumberFormat="1" applyFont="1" applyBorder="1" applyAlignment="1">
      <alignment horizontal="left"/>
    </xf>
    <xf numFmtId="168" fontId="4" fillId="0" borderId="12" xfId="0" applyNumberFormat="1" applyFont="1" applyBorder="1" applyAlignment="1"/>
    <xf numFmtId="4" fontId="4" fillId="0" borderId="9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4" fillId="0" borderId="8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 vertical="center" textRotation="90" wrapText="1"/>
    </xf>
    <xf numFmtId="0" fontId="3" fillId="0" borderId="7" xfId="0" applyFont="1" applyBorder="1" applyAlignment="1">
      <alignment horizontal="left" vertical="center" textRotation="90"/>
    </xf>
    <xf numFmtId="0" fontId="3" fillId="0" borderId="5" xfId="0" applyFont="1" applyBorder="1" applyAlignment="1">
      <alignment horizontal="left" vertical="center" textRotation="90"/>
    </xf>
    <xf numFmtId="0" fontId="3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textRotation="90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/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7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12" fillId="0" borderId="9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0" fontId="0" fillId="0" borderId="10" xfId="0" applyBorder="1"/>
    <xf numFmtId="0" fontId="12" fillId="0" borderId="8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4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4" fontId="4" fillId="0" borderId="12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4" fontId="12" fillId="0" borderId="9" xfId="0" applyNumberFormat="1" applyFont="1" applyBorder="1" applyAlignment="1">
      <alignment horizontal="left" wrapText="1"/>
    </xf>
    <xf numFmtId="4" fontId="12" fillId="0" borderId="8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0" xfId="0" applyFont="1" applyAlignment="1"/>
    <xf numFmtId="0" fontId="24" fillId="0" borderId="1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73"/>
  <sheetViews>
    <sheetView tabSelected="1" zoomScale="120" zoomScaleNormal="120" workbookViewId="0">
      <selection activeCell="O6" sqref="O6"/>
    </sheetView>
  </sheetViews>
  <sheetFormatPr defaultColWidth="9.140625" defaultRowHeight="10.5" x14ac:dyDescent="0.2"/>
  <cols>
    <col min="1" max="1" width="2.28515625" style="3" customWidth="1"/>
    <col min="2" max="2" width="2.140625" style="3" customWidth="1"/>
    <col min="3" max="3" width="2.5703125" style="3" customWidth="1"/>
    <col min="4" max="4" width="3.7109375" style="3" customWidth="1"/>
    <col min="5" max="5" width="16.42578125" style="3" customWidth="1"/>
    <col min="6" max="6" width="10.28515625" style="3" customWidth="1"/>
    <col min="7" max="7" width="4.42578125" style="3" customWidth="1"/>
    <col min="8" max="8" width="2.85546875" style="3" customWidth="1"/>
    <col min="9" max="9" width="9.140625" style="3" customWidth="1"/>
    <col min="10" max="10" width="2.85546875" style="3" customWidth="1"/>
    <col min="11" max="11" width="2.5703125" style="3" customWidth="1"/>
    <col min="12" max="12" width="8.42578125" style="3" customWidth="1"/>
    <col min="13" max="13" width="7.28515625" style="3" customWidth="1"/>
    <col min="14" max="14" width="8.28515625" style="3" customWidth="1"/>
    <col min="15" max="15" width="7.7109375" style="3" customWidth="1"/>
    <col min="16" max="16" width="11.28515625" style="3" customWidth="1"/>
    <col min="17" max="17" width="4.42578125" style="3" customWidth="1"/>
    <col min="18" max="18" width="6" style="3" customWidth="1"/>
    <col min="19" max="19" width="5.42578125" style="3" customWidth="1"/>
    <col min="20" max="20" width="11" style="3" customWidth="1"/>
    <col min="21" max="21" width="6.42578125" style="3" customWidth="1"/>
    <col min="22" max="22" width="9" style="3" customWidth="1"/>
    <col min="23" max="38" width="9.140625" style="3"/>
    <col min="39" max="39" width="9.140625" style="3" customWidth="1"/>
    <col min="40" max="16384" width="9.140625" style="3"/>
  </cols>
  <sheetData>
    <row r="1" spans="2:23" ht="15" customHeight="1" x14ac:dyDescent="0.2">
      <c r="Q1" s="334" t="s">
        <v>168</v>
      </c>
      <c r="R1" s="334"/>
      <c r="S1" s="334"/>
      <c r="T1" s="334"/>
      <c r="U1" s="334"/>
      <c r="V1" s="334"/>
    </row>
    <row r="2" spans="2:23" ht="12" customHeight="1" x14ac:dyDescent="0.2">
      <c r="Q2" s="334"/>
      <c r="R2" s="334"/>
      <c r="S2" s="334"/>
      <c r="T2" s="334"/>
      <c r="U2" s="334"/>
      <c r="V2" s="334"/>
    </row>
    <row r="3" spans="2:23" ht="18.75" customHeight="1" x14ac:dyDescent="0.2">
      <c r="Q3" s="334"/>
      <c r="R3" s="334"/>
      <c r="S3" s="334"/>
      <c r="T3" s="334"/>
      <c r="U3" s="334"/>
      <c r="V3" s="334"/>
    </row>
    <row r="4" spans="2:23" ht="10.5" customHeight="1" x14ac:dyDescent="0.2">
      <c r="Q4" s="334"/>
      <c r="R4" s="334"/>
      <c r="S4" s="334"/>
      <c r="T4" s="334"/>
      <c r="U4" s="334"/>
      <c r="V4" s="334"/>
    </row>
    <row r="5" spans="2:23" ht="16.5" customHeight="1" x14ac:dyDescent="0.2">
      <c r="Q5" s="334"/>
      <c r="R5" s="334"/>
      <c r="S5" s="334"/>
      <c r="T5" s="334"/>
      <c r="U5" s="334"/>
      <c r="V5" s="334"/>
    </row>
    <row r="6" spans="2:23" ht="21" customHeight="1" x14ac:dyDescent="0.2">
      <c r="Q6" s="334"/>
      <c r="R6" s="334"/>
      <c r="S6" s="334"/>
      <c r="T6" s="334"/>
      <c r="U6" s="334"/>
      <c r="V6" s="334"/>
    </row>
    <row r="7" spans="2:23" ht="10.5" customHeight="1" x14ac:dyDescent="0.2">
      <c r="Q7" s="334"/>
      <c r="R7" s="334"/>
      <c r="S7" s="334"/>
      <c r="T7" s="334"/>
      <c r="U7" s="334"/>
      <c r="V7" s="334"/>
    </row>
    <row r="8" spans="2:23" ht="24.75" customHeight="1" x14ac:dyDescent="0.2">
      <c r="Q8" s="334"/>
      <c r="R8" s="334"/>
      <c r="S8" s="334"/>
      <c r="T8" s="334"/>
      <c r="U8" s="334"/>
      <c r="V8" s="334"/>
    </row>
    <row r="9" spans="2:23" ht="24.75" customHeight="1" x14ac:dyDescent="0.3">
      <c r="Q9" s="49"/>
      <c r="R9" s="49"/>
      <c r="S9" s="49"/>
      <c r="T9" s="49"/>
      <c r="U9" s="335"/>
      <c r="V9" s="335"/>
    </row>
    <row r="10" spans="2:23" ht="46.15" customHeight="1" x14ac:dyDescent="0.25">
      <c r="B10" s="152"/>
      <c r="C10" s="152"/>
      <c r="D10" s="152"/>
      <c r="E10" s="338" t="s">
        <v>114</v>
      </c>
      <c r="F10" s="338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44"/>
    </row>
    <row r="11" spans="2:23" ht="12" customHeight="1" x14ac:dyDescent="0.2">
      <c r="C11" s="336" t="s">
        <v>113</v>
      </c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</row>
    <row r="12" spans="2:23" ht="12" customHeight="1" x14ac:dyDescent="0.2"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</row>
    <row r="13" spans="2:23" ht="0.6" customHeight="1" x14ac:dyDescent="0.2"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</row>
    <row r="14" spans="2:23" ht="32.450000000000003" customHeight="1" x14ac:dyDescent="0.2"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</row>
    <row r="15" spans="2:23" ht="9.6" customHeight="1" x14ac:dyDescent="0.2">
      <c r="D15" s="324" t="s">
        <v>139</v>
      </c>
      <c r="E15" s="324" t="s">
        <v>0</v>
      </c>
      <c r="F15" s="340" t="s">
        <v>116</v>
      </c>
      <c r="G15" s="333" t="s">
        <v>1</v>
      </c>
      <c r="H15" s="333" t="s">
        <v>2</v>
      </c>
      <c r="I15" s="323" t="s">
        <v>5</v>
      </c>
      <c r="J15" s="323" t="s">
        <v>6</v>
      </c>
      <c r="K15" s="323" t="s">
        <v>7</v>
      </c>
      <c r="L15" s="308" t="s">
        <v>106</v>
      </c>
      <c r="M15" s="319" t="s">
        <v>97</v>
      </c>
      <c r="N15" s="320"/>
      <c r="O15" s="308" t="s">
        <v>18</v>
      </c>
      <c r="P15" s="327" t="s">
        <v>12</v>
      </c>
      <c r="Q15" s="328"/>
      <c r="R15" s="328"/>
      <c r="S15" s="328"/>
      <c r="T15" s="329"/>
      <c r="U15" s="308" t="s">
        <v>22</v>
      </c>
      <c r="V15" s="316" t="s">
        <v>23</v>
      </c>
    </row>
    <row r="16" spans="2:23" x14ac:dyDescent="0.2">
      <c r="D16" s="325"/>
      <c r="E16" s="325"/>
      <c r="F16" s="341"/>
      <c r="G16" s="333"/>
      <c r="H16" s="333"/>
      <c r="I16" s="309"/>
      <c r="J16" s="309"/>
      <c r="K16" s="309"/>
      <c r="L16" s="343"/>
      <c r="M16" s="321"/>
      <c r="N16" s="322"/>
      <c r="O16" s="309"/>
      <c r="P16" s="330" t="s">
        <v>13</v>
      </c>
      <c r="Q16" s="327" t="s">
        <v>11</v>
      </c>
      <c r="R16" s="328"/>
      <c r="S16" s="328"/>
      <c r="T16" s="329"/>
      <c r="U16" s="309"/>
      <c r="V16" s="317"/>
    </row>
    <row r="17" spans="3:32" ht="10.5" customHeight="1" x14ac:dyDescent="0.2">
      <c r="D17" s="325"/>
      <c r="E17" s="325"/>
      <c r="F17" s="341"/>
      <c r="G17" s="333"/>
      <c r="H17" s="333"/>
      <c r="I17" s="309"/>
      <c r="J17" s="309"/>
      <c r="K17" s="309"/>
      <c r="L17" s="343"/>
      <c r="M17" s="323" t="s">
        <v>9</v>
      </c>
      <c r="N17" s="308" t="s">
        <v>17</v>
      </c>
      <c r="O17" s="309"/>
      <c r="P17" s="331"/>
      <c r="Q17" s="308" t="s">
        <v>19</v>
      </c>
      <c r="R17" s="308" t="s">
        <v>20</v>
      </c>
      <c r="S17" s="308" t="s">
        <v>21</v>
      </c>
      <c r="T17" s="308" t="s">
        <v>24</v>
      </c>
      <c r="U17" s="309"/>
      <c r="V17" s="317"/>
      <c r="AB17" s="337"/>
      <c r="AC17" s="337"/>
      <c r="AD17" s="337"/>
      <c r="AE17" s="337"/>
      <c r="AF17" s="337"/>
    </row>
    <row r="18" spans="3:32" x14ac:dyDescent="0.2">
      <c r="D18" s="325"/>
      <c r="E18" s="325"/>
      <c r="F18" s="341"/>
      <c r="G18" s="333"/>
      <c r="H18" s="333"/>
      <c r="I18" s="309"/>
      <c r="J18" s="309"/>
      <c r="K18" s="309"/>
      <c r="L18" s="343"/>
      <c r="M18" s="309"/>
      <c r="N18" s="309"/>
      <c r="O18" s="309"/>
      <c r="P18" s="331"/>
      <c r="Q18" s="309"/>
      <c r="R18" s="309"/>
      <c r="S18" s="309"/>
      <c r="T18" s="309"/>
      <c r="U18" s="309"/>
      <c r="V18" s="317"/>
      <c r="AB18" s="337"/>
      <c r="AC18" s="337"/>
      <c r="AD18" s="337"/>
      <c r="AE18" s="337"/>
      <c r="AF18" s="337"/>
    </row>
    <row r="19" spans="3:32" ht="33" customHeight="1" x14ac:dyDescent="0.2">
      <c r="D19" s="325"/>
      <c r="E19" s="325"/>
      <c r="F19" s="341"/>
      <c r="G19" s="333"/>
      <c r="H19" s="333"/>
      <c r="I19" s="309"/>
      <c r="J19" s="309"/>
      <c r="K19" s="309"/>
      <c r="L19" s="343"/>
      <c r="M19" s="309"/>
      <c r="N19" s="309"/>
      <c r="O19" s="309"/>
      <c r="P19" s="331"/>
      <c r="Q19" s="309"/>
      <c r="R19" s="309"/>
      <c r="S19" s="309"/>
      <c r="T19" s="309"/>
      <c r="U19" s="309"/>
      <c r="V19" s="317"/>
      <c r="AB19" s="337"/>
      <c r="AC19" s="337"/>
      <c r="AD19" s="337"/>
      <c r="AE19" s="337"/>
      <c r="AF19" s="337"/>
    </row>
    <row r="20" spans="3:32" ht="37.5" customHeight="1" x14ac:dyDescent="0.2">
      <c r="D20" s="325"/>
      <c r="E20" s="325"/>
      <c r="F20" s="341"/>
      <c r="G20" s="333"/>
      <c r="H20" s="333"/>
      <c r="I20" s="309"/>
      <c r="J20" s="309"/>
      <c r="K20" s="309"/>
      <c r="L20" s="344"/>
      <c r="M20" s="310"/>
      <c r="N20" s="310"/>
      <c r="O20" s="310"/>
      <c r="P20" s="332"/>
      <c r="Q20" s="310"/>
      <c r="R20" s="310"/>
      <c r="S20" s="310"/>
      <c r="T20" s="310"/>
      <c r="U20" s="310"/>
      <c r="V20" s="317"/>
      <c r="AB20" s="337"/>
      <c r="AC20" s="337"/>
      <c r="AD20" s="337"/>
      <c r="AE20" s="337"/>
      <c r="AF20" s="337"/>
    </row>
    <row r="21" spans="3:32" ht="14.25" customHeight="1" x14ac:dyDescent="0.2">
      <c r="D21" s="326"/>
      <c r="E21" s="326"/>
      <c r="F21" s="342"/>
      <c r="G21" s="333"/>
      <c r="H21" s="333"/>
      <c r="I21" s="310"/>
      <c r="J21" s="310"/>
      <c r="K21" s="310"/>
      <c r="L21" s="135" t="s">
        <v>8</v>
      </c>
      <c r="M21" s="136" t="s">
        <v>8</v>
      </c>
      <c r="N21" s="137" t="s">
        <v>8</v>
      </c>
      <c r="O21" s="138" t="s">
        <v>10</v>
      </c>
      <c r="P21" s="136" t="s">
        <v>14</v>
      </c>
      <c r="Q21" s="136" t="s">
        <v>14</v>
      </c>
      <c r="R21" s="136" t="s">
        <v>14</v>
      </c>
      <c r="S21" s="136" t="s">
        <v>14</v>
      </c>
      <c r="T21" s="135" t="s">
        <v>14</v>
      </c>
      <c r="U21" s="136" t="s">
        <v>15</v>
      </c>
      <c r="V21" s="318"/>
      <c r="AB21" s="337"/>
      <c r="AC21" s="337"/>
      <c r="AD21" s="337"/>
      <c r="AE21" s="337"/>
      <c r="AF21" s="337"/>
    </row>
    <row r="22" spans="3:32" x14ac:dyDescent="0.2">
      <c r="D22" s="43">
        <v>1</v>
      </c>
      <c r="E22" s="133">
        <v>2</v>
      </c>
      <c r="F22" s="214">
        <v>3</v>
      </c>
      <c r="G22" s="43">
        <v>4</v>
      </c>
      <c r="H22" s="134">
        <v>5</v>
      </c>
      <c r="I22" s="43">
        <v>6</v>
      </c>
      <c r="J22" s="43">
        <v>7</v>
      </c>
      <c r="K22" s="43">
        <v>8</v>
      </c>
      <c r="L22" s="43">
        <v>9</v>
      </c>
      <c r="M22" s="43">
        <v>10</v>
      </c>
      <c r="N22" s="134">
        <v>11</v>
      </c>
      <c r="O22" s="43">
        <v>12</v>
      </c>
      <c r="P22" s="43">
        <v>13</v>
      </c>
      <c r="Q22" s="43">
        <v>14</v>
      </c>
      <c r="R22" s="43">
        <v>15</v>
      </c>
      <c r="S22" s="43">
        <v>16</v>
      </c>
      <c r="T22" s="134">
        <v>17</v>
      </c>
      <c r="U22" s="43">
        <v>18</v>
      </c>
      <c r="V22" s="134">
        <v>19</v>
      </c>
    </row>
    <row r="23" spans="3:32" x14ac:dyDescent="0.2">
      <c r="C23" s="7"/>
      <c r="D23" s="311" t="s">
        <v>3</v>
      </c>
      <c r="E23" s="314"/>
      <c r="F23" s="314"/>
      <c r="G23" s="314"/>
      <c r="H23" s="314"/>
      <c r="I23" s="314"/>
      <c r="J23" s="314"/>
      <c r="K23" s="315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</row>
    <row r="24" spans="3:32" ht="12" customHeight="1" x14ac:dyDescent="0.2">
      <c r="D24" s="311" t="s">
        <v>4</v>
      </c>
      <c r="E24" s="312"/>
      <c r="F24" s="312"/>
      <c r="G24" s="312"/>
      <c r="H24" s="312"/>
      <c r="I24" s="312"/>
      <c r="J24" s="312"/>
      <c r="K24" s="312"/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3"/>
    </row>
    <row r="25" spans="3:32" ht="4.9000000000000004" hidden="1" customHeight="1" x14ac:dyDescent="0.2">
      <c r="D25" s="42"/>
      <c r="E25" s="25"/>
      <c r="F25" s="25"/>
      <c r="G25" s="6"/>
      <c r="H25" s="9"/>
      <c r="I25" s="9"/>
      <c r="J25" s="6"/>
      <c r="K25" s="6"/>
      <c r="L25" s="6"/>
      <c r="M25" s="6"/>
      <c r="N25" s="8"/>
      <c r="O25" s="6"/>
      <c r="P25" s="10"/>
      <c r="Q25" s="10"/>
      <c r="R25" s="10"/>
      <c r="S25" s="10"/>
      <c r="T25" s="10"/>
      <c r="U25" s="10"/>
      <c r="V25" s="11"/>
    </row>
    <row r="26" spans="3:32" ht="21" x14ac:dyDescent="0.2">
      <c r="D26" s="42">
        <v>1</v>
      </c>
      <c r="E26" s="25" t="s">
        <v>61</v>
      </c>
      <c r="F26" s="223" t="s">
        <v>117</v>
      </c>
      <c r="G26" s="6">
        <v>1983</v>
      </c>
      <c r="H26" s="12"/>
      <c r="I26" s="9" t="s">
        <v>16</v>
      </c>
      <c r="J26" s="6">
        <v>3</v>
      </c>
      <c r="K26" s="6">
        <v>3</v>
      </c>
      <c r="L26" s="6">
        <v>1873</v>
      </c>
      <c r="M26" s="6">
        <v>1731.7</v>
      </c>
      <c r="N26" s="8">
        <v>1731.7</v>
      </c>
      <c r="O26" s="6">
        <v>62</v>
      </c>
      <c r="P26" s="10">
        <f>Табл2.1!E12</f>
        <v>1870925.4</v>
      </c>
      <c r="Q26" s="10">
        <v>0</v>
      </c>
      <c r="R26" s="10">
        <v>0</v>
      </c>
      <c r="S26" s="10">
        <v>0</v>
      </c>
      <c r="T26" s="10">
        <f t="shared" ref="T26:T34" si="0">P26</f>
        <v>1870925.4</v>
      </c>
      <c r="U26" s="230">
        <f>P26/M26</f>
        <v>1080.3981059074897</v>
      </c>
      <c r="V26" s="11">
        <v>43100</v>
      </c>
    </row>
    <row r="27" spans="3:32" ht="21" x14ac:dyDescent="0.2">
      <c r="D27" s="42">
        <v>2</v>
      </c>
      <c r="E27" s="25" t="s">
        <v>62</v>
      </c>
      <c r="F27" s="223" t="s">
        <v>117</v>
      </c>
      <c r="G27" s="6">
        <v>1965</v>
      </c>
      <c r="H27" s="12"/>
      <c r="I27" s="9" t="s">
        <v>16</v>
      </c>
      <c r="J27" s="6">
        <v>2</v>
      </c>
      <c r="K27" s="6">
        <v>1</v>
      </c>
      <c r="L27" s="6">
        <v>385.2</v>
      </c>
      <c r="M27" s="6">
        <v>345.1</v>
      </c>
      <c r="N27" s="8">
        <v>345.1</v>
      </c>
      <c r="O27" s="6">
        <v>15</v>
      </c>
      <c r="P27" s="13">
        <f>Табл2.1!E13</f>
        <v>1004792.3099999999</v>
      </c>
      <c r="Q27" s="10">
        <v>0</v>
      </c>
      <c r="R27" s="10">
        <v>0</v>
      </c>
      <c r="S27" s="10">
        <v>0</v>
      </c>
      <c r="T27" s="13">
        <f t="shared" si="0"/>
        <v>1004792.3099999999</v>
      </c>
      <c r="U27" s="230">
        <f t="shared" ref="U27:U34" si="1">P27/M27</f>
        <v>2911.5975369458124</v>
      </c>
      <c r="V27" s="11">
        <v>43100</v>
      </c>
    </row>
    <row r="28" spans="3:32" ht="21" x14ac:dyDescent="0.2">
      <c r="D28" s="42">
        <v>3</v>
      </c>
      <c r="E28" s="25" t="s">
        <v>63</v>
      </c>
      <c r="F28" s="223" t="s">
        <v>117</v>
      </c>
      <c r="G28" s="6">
        <v>1957</v>
      </c>
      <c r="H28" s="12"/>
      <c r="I28" s="9" t="s">
        <v>16</v>
      </c>
      <c r="J28" s="6">
        <v>2</v>
      </c>
      <c r="K28" s="6">
        <v>1</v>
      </c>
      <c r="L28" s="6">
        <v>381.9</v>
      </c>
      <c r="M28" s="6">
        <v>357.5</v>
      </c>
      <c r="N28" s="8">
        <v>357.5</v>
      </c>
      <c r="O28" s="6">
        <v>11</v>
      </c>
      <c r="P28" s="13">
        <f>Табл2.1!E14</f>
        <v>1533708.4599999997</v>
      </c>
      <c r="Q28" s="10">
        <v>0</v>
      </c>
      <c r="R28" s="10">
        <v>0</v>
      </c>
      <c r="S28" s="10">
        <v>0</v>
      </c>
      <c r="T28" s="13">
        <f t="shared" si="0"/>
        <v>1533708.4599999997</v>
      </c>
      <c r="U28" s="230">
        <f t="shared" si="1"/>
        <v>4290.0935944055936</v>
      </c>
      <c r="V28" s="11">
        <v>43100</v>
      </c>
    </row>
    <row r="29" spans="3:32" ht="21" x14ac:dyDescent="0.2">
      <c r="D29" s="42">
        <v>4</v>
      </c>
      <c r="E29" s="25" t="s">
        <v>64</v>
      </c>
      <c r="F29" s="223" t="s">
        <v>117</v>
      </c>
      <c r="G29" s="6">
        <v>1969</v>
      </c>
      <c r="H29" s="12"/>
      <c r="I29" s="9" t="s">
        <v>16</v>
      </c>
      <c r="J29" s="6">
        <v>2</v>
      </c>
      <c r="K29" s="6">
        <v>2</v>
      </c>
      <c r="L29" s="6">
        <v>728.9</v>
      </c>
      <c r="M29" s="6">
        <v>680.1</v>
      </c>
      <c r="N29" s="8">
        <v>680.1</v>
      </c>
      <c r="O29" s="6">
        <v>34</v>
      </c>
      <c r="P29" s="13">
        <f>Табл2.1!E15</f>
        <v>101442.42</v>
      </c>
      <c r="Q29" s="10">
        <v>0</v>
      </c>
      <c r="R29" s="10">
        <v>0</v>
      </c>
      <c r="S29" s="10">
        <v>0</v>
      </c>
      <c r="T29" s="13">
        <f t="shared" si="0"/>
        <v>101442.42</v>
      </c>
      <c r="U29" s="230">
        <f t="shared" si="1"/>
        <v>149.15809439788265</v>
      </c>
      <c r="V29" s="11">
        <v>43100</v>
      </c>
    </row>
    <row r="30" spans="3:32" ht="21" x14ac:dyDescent="0.2">
      <c r="D30" s="42">
        <v>5</v>
      </c>
      <c r="E30" s="25" t="s">
        <v>65</v>
      </c>
      <c r="F30" s="223" t="s">
        <v>117</v>
      </c>
      <c r="G30" s="6">
        <v>1978</v>
      </c>
      <c r="H30" s="12"/>
      <c r="I30" s="9" t="s">
        <v>16</v>
      </c>
      <c r="J30" s="6">
        <v>2</v>
      </c>
      <c r="K30" s="6">
        <v>1</v>
      </c>
      <c r="L30" s="6">
        <v>536.29999999999995</v>
      </c>
      <c r="M30" s="6">
        <v>230.7</v>
      </c>
      <c r="N30" s="8">
        <v>230.7</v>
      </c>
      <c r="O30" s="6">
        <v>16</v>
      </c>
      <c r="P30" s="13">
        <f>Табл2.1!E16</f>
        <v>1228371.8999999999</v>
      </c>
      <c r="Q30" s="10">
        <v>0</v>
      </c>
      <c r="R30" s="10">
        <v>0</v>
      </c>
      <c r="S30" s="10">
        <v>0</v>
      </c>
      <c r="T30" s="13">
        <f t="shared" si="0"/>
        <v>1228371.8999999999</v>
      </c>
      <c r="U30" s="230">
        <f t="shared" si="1"/>
        <v>5324.5422626788031</v>
      </c>
      <c r="V30" s="11">
        <v>43100</v>
      </c>
    </row>
    <row r="31" spans="3:32" ht="22.5" customHeight="1" x14ac:dyDescent="0.2">
      <c r="D31" s="42">
        <v>6</v>
      </c>
      <c r="E31" s="25" t="s">
        <v>66</v>
      </c>
      <c r="F31" s="224" t="s">
        <v>117</v>
      </c>
      <c r="G31" s="8">
        <v>1945</v>
      </c>
      <c r="H31" s="12"/>
      <c r="I31" s="9" t="s">
        <v>16</v>
      </c>
      <c r="J31" s="6">
        <v>2</v>
      </c>
      <c r="K31" s="6">
        <v>1</v>
      </c>
      <c r="L31" s="6">
        <v>536.29999999999995</v>
      </c>
      <c r="M31" s="6">
        <v>347.9</v>
      </c>
      <c r="N31" s="8">
        <v>347.9</v>
      </c>
      <c r="O31" s="6">
        <v>16</v>
      </c>
      <c r="P31" s="10">
        <f>Табл2.1!E17</f>
        <v>1677960</v>
      </c>
      <c r="Q31" s="10">
        <v>0</v>
      </c>
      <c r="R31" s="10">
        <v>0</v>
      </c>
      <c r="S31" s="10">
        <v>0</v>
      </c>
      <c r="T31" s="10">
        <f t="shared" si="0"/>
        <v>1677960</v>
      </c>
      <c r="U31" s="230">
        <f t="shared" si="1"/>
        <v>4823.1100891060651</v>
      </c>
      <c r="V31" s="11">
        <v>43100</v>
      </c>
    </row>
    <row r="32" spans="3:32" ht="21" customHeight="1" x14ac:dyDescent="0.2">
      <c r="D32" s="42">
        <v>7</v>
      </c>
      <c r="E32" s="25" t="s">
        <v>67</v>
      </c>
      <c r="F32" s="223" t="s">
        <v>117</v>
      </c>
      <c r="G32" s="6">
        <v>1970</v>
      </c>
      <c r="H32" s="12"/>
      <c r="I32" s="9" t="s">
        <v>16</v>
      </c>
      <c r="J32" s="6">
        <v>2</v>
      </c>
      <c r="K32" s="6">
        <v>1</v>
      </c>
      <c r="L32" s="6">
        <v>455.4</v>
      </c>
      <c r="M32" s="6">
        <v>347.88</v>
      </c>
      <c r="N32" s="6">
        <v>347.88</v>
      </c>
      <c r="O32" s="6">
        <v>12</v>
      </c>
      <c r="P32" s="14">
        <f>Табл2.1!E18</f>
        <v>63217.740000000005</v>
      </c>
      <c r="Q32" s="10">
        <v>0</v>
      </c>
      <c r="R32" s="10">
        <v>0</v>
      </c>
      <c r="S32" s="10">
        <v>0</v>
      </c>
      <c r="T32" s="14">
        <f t="shared" si="0"/>
        <v>63217.740000000005</v>
      </c>
      <c r="U32" s="230">
        <f t="shared" si="1"/>
        <v>181.72283546050363</v>
      </c>
      <c r="V32" s="11">
        <v>43100</v>
      </c>
    </row>
    <row r="33" spans="4:22" ht="21" x14ac:dyDescent="0.2">
      <c r="D33" s="42">
        <v>8</v>
      </c>
      <c r="E33" s="25" t="s">
        <v>107</v>
      </c>
      <c r="F33" s="223" t="s">
        <v>117</v>
      </c>
      <c r="G33" s="6">
        <v>1950</v>
      </c>
      <c r="H33" s="12"/>
      <c r="I33" s="9" t="s">
        <v>16</v>
      </c>
      <c r="J33" s="6">
        <v>2</v>
      </c>
      <c r="K33" s="6">
        <v>2</v>
      </c>
      <c r="L33" s="6">
        <v>825.8</v>
      </c>
      <c r="M33" s="6">
        <v>508.2</v>
      </c>
      <c r="N33" s="6">
        <v>508.2</v>
      </c>
      <c r="O33" s="6">
        <v>16</v>
      </c>
      <c r="P33" s="13">
        <f>Табл2.1!E19</f>
        <v>3858208.34</v>
      </c>
      <c r="Q33" s="10">
        <v>0</v>
      </c>
      <c r="R33" s="10">
        <v>0</v>
      </c>
      <c r="S33" s="10">
        <v>0</v>
      </c>
      <c r="T33" s="13">
        <f t="shared" si="0"/>
        <v>3858208.34</v>
      </c>
      <c r="U33" s="230">
        <f t="shared" si="1"/>
        <v>7591.9093663911844</v>
      </c>
      <c r="V33" s="11">
        <v>43100</v>
      </c>
    </row>
    <row r="34" spans="4:22" ht="21" x14ac:dyDescent="0.2">
      <c r="D34" s="42">
        <v>9</v>
      </c>
      <c r="E34" s="25" t="s">
        <v>108</v>
      </c>
      <c r="F34" s="223" t="s">
        <v>117</v>
      </c>
      <c r="G34" s="6">
        <v>1959</v>
      </c>
      <c r="H34" s="12"/>
      <c r="I34" s="9" t="s">
        <v>16</v>
      </c>
      <c r="J34" s="6">
        <v>2</v>
      </c>
      <c r="K34" s="6">
        <v>2</v>
      </c>
      <c r="L34" s="6">
        <v>561.1</v>
      </c>
      <c r="M34" s="6">
        <v>537.1</v>
      </c>
      <c r="N34" s="6">
        <v>537.1</v>
      </c>
      <c r="O34" s="6">
        <v>16</v>
      </c>
      <c r="P34" s="13">
        <f>Табл2.1!E20</f>
        <v>2992513.32</v>
      </c>
      <c r="Q34" s="10">
        <v>0</v>
      </c>
      <c r="R34" s="10">
        <v>0</v>
      </c>
      <c r="S34" s="10">
        <v>0</v>
      </c>
      <c r="T34" s="13">
        <f t="shared" si="0"/>
        <v>2992513.32</v>
      </c>
      <c r="U34" s="230">
        <f t="shared" si="1"/>
        <v>5571.6129584807295</v>
      </c>
      <c r="V34" s="11">
        <v>43100</v>
      </c>
    </row>
    <row r="35" spans="4:22" x14ac:dyDescent="0.2">
      <c r="D35" s="311" t="s">
        <v>159</v>
      </c>
      <c r="E35" s="312"/>
      <c r="F35" s="312"/>
      <c r="G35" s="312"/>
      <c r="H35" s="312"/>
      <c r="I35" s="312"/>
      <c r="J35" s="312"/>
      <c r="K35" s="313"/>
      <c r="L35" s="15">
        <f>SUM(L26:L34)</f>
        <v>6283.9000000000005</v>
      </c>
      <c r="M35" s="15">
        <f t="shared" ref="M35:T35" si="2">SUM(M26:M34)</f>
        <v>5086.18</v>
      </c>
      <c r="N35" s="15">
        <f t="shared" si="2"/>
        <v>5086.18</v>
      </c>
      <c r="O35" s="15">
        <f t="shared" si="2"/>
        <v>198</v>
      </c>
      <c r="P35" s="15">
        <f t="shared" si="2"/>
        <v>14331139.890000001</v>
      </c>
      <c r="Q35" s="15">
        <f t="shared" si="2"/>
        <v>0</v>
      </c>
      <c r="R35" s="15">
        <f t="shared" si="2"/>
        <v>0</v>
      </c>
      <c r="S35" s="15">
        <f t="shared" si="2"/>
        <v>0</v>
      </c>
      <c r="T35" s="15">
        <f t="shared" si="2"/>
        <v>14331139.890000001</v>
      </c>
      <c r="U35" s="6"/>
      <c r="V35" s="8"/>
    </row>
    <row r="36" spans="4:22" x14ac:dyDescent="0.2">
      <c r="D36" s="16"/>
      <c r="E36" s="17" t="s">
        <v>25</v>
      </c>
      <c r="F36" s="17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8"/>
    </row>
    <row r="37" spans="4:22" x14ac:dyDescent="0.2">
      <c r="D37" s="311" t="s">
        <v>4</v>
      </c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3"/>
    </row>
    <row r="38" spans="4:22" ht="21" x14ac:dyDescent="0.2">
      <c r="D38" s="42">
        <v>1</v>
      </c>
      <c r="E38" s="25" t="s">
        <v>61</v>
      </c>
      <c r="F38" s="221" t="s">
        <v>117</v>
      </c>
      <c r="G38" s="6">
        <v>1983</v>
      </c>
      <c r="H38" s="8"/>
      <c r="I38" s="9" t="s">
        <v>16</v>
      </c>
      <c r="J38" s="8">
        <v>3</v>
      </c>
      <c r="K38" s="8">
        <v>3</v>
      </c>
      <c r="L38" s="8">
        <v>1873</v>
      </c>
      <c r="M38" s="6">
        <v>1731.7</v>
      </c>
      <c r="N38" s="6">
        <v>1731.7</v>
      </c>
      <c r="O38" s="6">
        <v>62</v>
      </c>
      <c r="P38" s="13">
        <f>Табл2.1!E29</f>
        <v>1020511.83</v>
      </c>
      <c r="Q38" s="10">
        <v>0</v>
      </c>
      <c r="R38" s="10">
        <v>0</v>
      </c>
      <c r="S38" s="10">
        <v>0</v>
      </c>
      <c r="T38" s="13">
        <f t="shared" ref="T38:T42" si="3">P38</f>
        <v>1020511.83</v>
      </c>
      <c r="U38" s="230">
        <f>T38/M38</f>
        <v>589.31213836114796</v>
      </c>
      <c r="V38" s="11">
        <v>43465</v>
      </c>
    </row>
    <row r="39" spans="4:22" ht="21" x14ac:dyDescent="0.2">
      <c r="D39" s="42">
        <v>2</v>
      </c>
      <c r="E39" s="25" t="s">
        <v>62</v>
      </c>
      <c r="F39" s="221" t="s">
        <v>117</v>
      </c>
      <c r="G39" s="6">
        <v>1965</v>
      </c>
      <c r="H39" s="8"/>
      <c r="I39" s="9" t="s">
        <v>16</v>
      </c>
      <c r="J39" s="8">
        <v>2</v>
      </c>
      <c r="K39" s="8">
        <v>1</v>
      </c>
      <c r="L39" s="8">
        <v>385.2</v>
      </c>
      <c r="M39" s="6">
        <v>345.1</v>
      </c>
      <c r="N39" s="6">
        <v>345.1</v>
      </c>
      <c r="O39" s="6">
        <v>15</v>
      </c>
      <c r="P39" s="13">
        <f>Табл2.1!E30</f>
        <v>529802.11</v>
      </c>
      <c r="Q39" s="10">
        <v>0</v>
      </c>
      <c r="R39" s="10">
        <v>0</v>
      </c>
      <c r="S39" s="10">
        <v>0</v>
      </c>
      <c r="T39" s="13">
        <f t="shared" si="3"/>
        <v>529802.11</v>
      </c>
      <c r="U39" s="230">
        <f t="shared" ref="U39:U42" si="4">T39/M39</f>
        <v>1535.2133004926106</v>
      </c>
      <c r="V39" s="11">
        <v>43465</v>
      </c>
    </row>
    <row r="40" spans="4:22" ht="21" x14ac:dyDescent="0.2">
      <c r="D40" s="42">
        <v>3</v>
      </c>
      <c r="E40" s="25" t="s">
        <v>64</v>
      </c>
      <c r="F40" s="221" t="s">
        <v>117</v>
      </c>
      <c r="G40" s="6">
        <v>1969</v>
      </c>
      <c r="H40" s="8"/>
      <c r="I40" s="9" t="s">
        <v>16</v>
      </c>
      <c r="J40" s="8">
        <v>2</v>
      </c>
      <c r="K40" s="8">
        <v>2</v>
      </c>
      <c r="L40" s="8">
        <v>728.9</v>
      </c>
      <c r="M40" s="6">
        <v>680.1</v>
      </c>
      <c r="N40" s="6">
        <v>680.1</v>
      </c>
      <c r="O40" s="6">
        <v>34</v>
      </c>
      <c r="P40" s="13">
        <f>Табл2.1!E31</f>
        <v>1035041.5999999999</v>
      </c>
      <c r="Q40" s="10">
        <v>0</v>
      </c>
      <c r="R40" s="10">
        <v>0</v>
      </c>
      <c r="S40" s="10">
        <v>0</v>
      </c>
      <c r="T40" s="13">
        <f t="shared" si="3"/>
        <v>1035041.5999999999</v>
      </c>
      <c r="U40" s="230">
        <f t="shared" si="4"/>
        <v>1521.8961917365091</v>
      </c>
      <c r="V40" s="11">
        <v>43465</v>
      </c>
    </row>
    <row r="41" spans="4:22" ht="21" x14ac:dyDescent="0.2">
      <c r="D41" s="42">
        <v>4</v>
      </c>
      <c r="E41" s="25" t="s">
        <v>66</v>
      </c>
      <c r="F41" s="222" t="s">
        <v>117</v>
      </c>
      <c r="G41" s="8">
        <v>1945</v>
      </c>
      <c r="H41" s="8"/>
      <c r="I41" s="9" t="s">
        <v>16</v>
      </c>
      <c r="J41" s="8">
        <v>2</v>
      </c>
      <c r="K41" s="8">
        <v>1</v>
      </c>
      <c r="L41" s="8">
        <v>536.29999999999995</v>
      </c>
      <c r="M41" s="6">
        <v>347.9</v>
      </c>
      <c r="N41" s="6">
        <v>347.9</v>
      </c>
      <c r="O41" s="6">
        <v>16</v>
      </c>
      <c r="P41" s="13">
        <f>Табл2.1!E32</f>
        <v>115779.3</v>
      </c>
      <c r="Q41" s="10">
        <v>0</v>
      </c>
      <c r="R41" s="10">
        <v>0</v>
      </c>
      <c r="S41" s="10">
        <v>0</v>
      </c>
      <c r="T41" s="13">
        <f t="shared" si="3"/>
        <v>115779.3</v>
      </c>
      <c r="U41" s="230">
        <f t="shared" si="4"/>
        <v>332.79476861167007</v>
      </c>
      <c r="V41" s="11">
        <v>43465</v>
      </c>
    </row>
    <row r="42" spans="4:22" ht="21" x14ac:dyDescent="0.2">
      <c r="D42" s="42">
        <v>5</v>
      </c>
      <c r="E42" s="26" t="s">
        <v>68</v>
      </c>
      <c r="F42" s="222" t="s">
        <v>117</v>
      </c>
      <c r="G42" s="8">
        <v>1945</v>
      </c>
      <c r="H42" s="8"/>
      <c r="I42" s="9" t="s">
        <v>16</v>
      </c>
      <c r="J42" s="8">
        <v>5</v>
      </c>
      <c r="K42" s="8">
        <v>2</v>
      </c>
      <c r="L42" s="8">
        <v>2462.3000000000002</v>
      </c>
      <c r="M42" s="6">
        <v>1375.55</v>
      </c>
      <c r="N42" s="6">
        <v>1375.55</v>
      </c>
      <c r="O42" s="6">
        <v>42</v>
      </c>
      <c r="P42" s="13">
        <f>Табл2.1!E33</f>
        <v>964205.81</v>
      </c>
      <c r="Q42" s="10">
        <v>0</v>
      </c>
      <c r="R42" s="10">
        <v>0</v>
      </c>
      <c r="S42" s="10">
        <v>0</v>
      </c>
      <c r="T42" s="13">
        <f t="shared" si="3"/>
        <v>964205.81</v>
      </c>
      <c r="U42" s="230">
        <f t="shared" si="4"/>
        <v>700.96020500890563</v>
      </c>
      <c r="V42" s="11">
        <v>43465</v>
      </c>
    </row>
    <row r="43" spans="4:22" x14ac:dyDescent="0.2">
      <c r="D43" s="311" t="s">
        <v>160</v>
      </c>
      <c r="E43" s="312"/>
      <c r="F43" s="312"/>
      <c r="G43" s="312"/>
      <c r="H43" s="312"/>
      <c r="I43" s="312"/>
      <c r="J43" s="312"/>
      <c r="K43" s="313"/>
      <c r="L43" s="19">
        <f t="shared" ref="L43:T43" si="5">SUM(L38:L42)</f>
        <v>5985.7</v>
      </c>
      <c r="M43" s="19">
        <f t="shared" si="5"/>
        <v>4480.3500000000004</v>
      </c>
      <c r="N43" s="19">
        <f t="shared" si="5"/>
        <v>4480.3500000000004</v>
      </c>
      <c r="O43" s="19">
        <f t="shared" si="5"/>
        <v>169</v>
      </c>
      <c r="P43" s="19">
        <f t="shared" si="5"/>
        <v>3665340.65</v>
      </c>
      <c r="Q43" s="19">
        <f t="shared" si="5"/>
        <v>0</v>
      </c>
      <c r="R43" s="19">
        <f t="shared" si="5"/>
        <v>0</v>
      </c>
      <c r="S43" s="19">
        <f t="shared" si="5"/>
        <v>0</v>
      </c>
      <c r="T43" s="283">
        <f t="shared" si="5"/>
        <v>3665340.65</v>
      </c>
      <c r="U43" s="17"/>
      <c r="V43" s="19"/>
    </row>
    <row r="44" spans="4:22" x14ac:dyDescent="0.2">
      <c r="D44" s="311" t="s">
        <v>26</v>
      </c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5"/>
    </row>
    <row r="45" spans="4:22" x14ac:dyDescent="0.2">
      <c r="D45" s="311" t="s">
        <v>4</v>
      </c>
      <c r="E45" s="312"/>
      <c r="F45" s="312"/>
      <c r="G45" s="312"/>
      <c r="H45" s="312"/>
      <c r="I45" s="312"/>
      <c r="J45" s="312"/>
      <c r="K45" s="312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3"/>
    </row>
    <row r="46" spans="4:22" ht="21" x14ac:dyDescent="0.2">
      <c r="D46" s="42">
        <v>1</v>
      </c>
      <c r="E46" s="25" t="s">
        <v>70</v>
      </c>
      <c r="F46" s="225" t="s">
        <v>117</v>
      </c>
      <c r="G46" s="6">
        <v>1966</v>
      </c>
      <c r="H46" s="6"/>
      <c r="I46" s="9" t="s">
        <v>16</v>
      </c>
      <c r="J46" s="6">
        <v>2</v>
      </c>
      <c r="K46" s="18">
        <v>2</v>
      </c>
      <c r="L46" s="6">
        <v>679.6</v>
      </c>
      <c r="M46" s="6">
        <v>630.79999999999995</v>
      </c>
      <c r="N46" s="8">
        <v>630.79999999999995</v>
      </c>
      <c r="O46" s="18">
        <v>27</v>
      </c>
      <c r="P46" s="13">
        <f>T46</f>
        <v>339359</v>
      </c>
      <c r="Q46" s="10">
        <v>0</v>
      </c>
      <c r="R46" s="10">
        <v>0</v>
      </c>
      <c r="S46" s="10">
        <v>0</v>
      </c>
      <c r="T46" s="13">
        <f>Табл2.1!E43</f>
        <v>339359</v>
      </c>
      <c r="U46" s="10">
        <f t="shared" ref="U46:U71" si="6">T46/M46</f>
        <v>537.98192771084337</v>
      </c>
      <c r="V46" s="11">
        <v>43830</v>
      </c>
    </row>
    <row r="47" spans="4:22" ht="21" x14ac:dyDescent="0.2">
      <c r="D47" s="42">
        <v>2</v>
      </c>
      <c r="E47" s="25" t="s">
        <v>71</v>
      </c>
      <c r="F47" s="225" t="s">
        <v>117</v>
      </c>
      <c r="G47" s="6">
        <v>1945</v>
      </c>
      <c r="H47" s="6"/>
      <c r="I47" s="9" t="s">
        <v>16</v>
      </c>
      <c r="J47" s="6">
        <v>2</v>
      </c>
      <c r="K47" s="18">
        <v>2</v>
      </c>
      <c r="L47" s="6">
        <v>1026.0999999999999</v>
      </c>
      <c r="M47" s="6">
        <v>313.5</v>
      </c>
      <c r="N47" s="8">
        <v>313.5</v>
      </c>
      <c r="O47" s="18">
        <v>15</v>
      </c>
      <c r="P47" s="13">
        <f t="shared" ref="P47:P71" si="7">T47</f>
        <v>1462030</v>
      </c>
      <c r="Q47" s="10">
        <v>0</v>
      </c>
      <c r="R47" s="10">
        <v>0</v>
      </c>
      <c r="S47" s="10">
        <v>0</v>
      </c>
      <c r="T47" s="13">
        <f>Табл2.1!E44</f>
        <v>1462030</v>
      </c>
      <c r="U47" s="10">
        <f t="shared" si="6"/>
        <v>4663.5725677830942</v>
      </c>
      <c r="V47" s="11">
        <v>43830</v>
      </c>
    </row>
    <row r="48" spans="4:22" ht="21" x14ac:dyDescent="0.2">
      <c r="D48" s="42">
        <v>3</v>
      </c>
      <c r="E48" s="25" t="s">
        <v>72</v>
      </c>
      <c r="F48" s="226" t="s">
        <v>117</v>
      </c>
      <c r="G48" s="6">
        <v>1968</v>
      </c>
      <c r="H48" s="4"/>
      <c r="I48" s="9" t="s">
        <v>16</v>
      </c>
      <c r="J48" s="4">
        <v>2</v>
      </c>
      <c r="K48" s="21">
        <v>2</v>
      </c>
      <c r="L48" s="4">
        <v>1053.2</v>
      </c>
      <c r="M48" s="4">
        <v>703.7</v>
      </c>
      <c r="N48" s="5">
        <v>703.7</v>
      </c>
      <c r="O48" s="21">
        <v>34</v>
      </c>
      <c r="P48" s="13">
        <f t="shared" si="7"/>
        <v>297920</v>
      </c>
      <c r="Q48" s="10">
        <v>0</v>
      </c>
      <c r="R48" s="10">
        <v>0</v>
      </c>
      <c r="S48" s="10">
        <v>0</v>
      </c>
      <c r="T48" s="13">
        <f>Табл2.1!E45</f>
        <v>297920</v>
      </c>
      <c r="U48" s="10">
        <f t="shared" si="6"/>
        <v>423.36222822225375</v>
      </c>
      <c r="V48" s="11">
        <v>43830</v>
      </c>
    </row>
    <row r="49" spans="4:24" ht="21" x14ac:dyDescent="0.2">
      <c r="D49" s="42">
        <v>4</v>
      </c>
      <c r="E49" s="25" t="s">
        <v>73</v>
      </c>
      <c r="F49" s="225" t="s">
        <v>117</v>
      </c>
      <c r="G49" s="6">
        <v>1970</v>
      </c>
      <c r="H49" s="6"/>
      <c r="I49" s="9" t="s">
        <v>16</v>
      </c>
      <c r="J49" s="6">
        <v>2</v>
      </c>
      <c r="K49" s="18">
        <v>2</v>
      </c>
      <c r="L49" s="6">
        <v>750.4</v>
      </c>
      <c r="M49" s="6">
        <v>701.6</v>
      </c>
      <c r="N49" s="8">
        <v>701.6</v>
      </c>
      <c r="O49" s="18">
        <v>24</v>
      </c>
      <c r="P49" s="13">
        <f t="shared" si="7"/>
        <v>219520</v>
      </c>
      <c r="Q49" s="10">
        <v>0</v>
      </c>
      <c r="R49" s="10">
        <v>0</v>
      </c>
      <c r="S49" s="10">
        <v>0</v>
      </c>
      <c r="T49" s="13">
        <f>Табл2.1!E46</f>
        <v>219520</v>
      </c>
      <c r="U49" s="10">
        <f t="shared" si="6"/>
        <v>312.88483466362601</v>
      </c>
      <c r="V49" s="11">
        <v>43830</v>
      </c>
    </row>
    <row r="50" spans="4:24" ht="21" x14ac:dyDescent="0.2">
      <c r="D50" s="42">
        <v>5</v>
      </c>
      <c r="E50" s="25" t="s">
        <v>74</v>
      </c>
      <c r="F50" s="226" t="s">
        <v>117</v>
      </c>
      <c r="G50" s="6">
        <v>1970</v>
      </c>
      <c r="H50" s="4"/>
      <c r="I50" s="9" t="s">
        <v>16</v>
      </c>
      <c r="J50" s="4">
        <v>2</v>
      </c>
      <c r="K50" s="21">
        <v>2</v>
      </c>
      <c r="L50" s="4">
        <v>1074.3</v>
      </c>
      <c r="M50" s="4">
        <v>687.7</v>
      </c>
      <c r="N50" s="5">
        <v>687.7</v>
      </c>
      <c r="O50" s="21">
        <v>29</v>
      </c>
      <c r="P50" s="13">
        <f t="shared" si="7"/>
        <v>417820</v>
      </c>
      <c r="Q50" s="10">
        <v>0</v>
      </c>
      <c r="R50" s="10">
        <v>0</v>
      </c>
      <c r="S50" s="10">
        <v>0</v>
      </c>
      <c r="T50" s="13">
        <f>Табл2.1!E47</f>
        <v>417820</v>
      </c>
      <c r="U50" s="10">
        <f t="shared" si="6"/>
        <v>607.56143667296783</v>
      </c>
      <c r="V50" s="11">
        <v>43830</v>
      </c>
    </row>
    <row r="51" spans="4:24" ht="21" x14ac:dyDescent="0.2">
      <c r="D51" s="42">
        <v>6</v>
      </c>
      <c r="E51" s="25" t="s">
        <v>75</v>
      </c>
      <c r="F51" s="227" t="s">
        <v>117</v>
      </c>
      <c r="G51" s="6">
        <v>1970</v>
      </c>
      <c r="H51" s="22"/>
      <c r="I51" s="9" t="s">
        <v>16</v>
      </c>
      <c r="J51" s="22">
        <v>2</v>
      </c>
      <c r="K51" s="23">
        <v>1</v>
      </c>
      <c r="L51" s="22">
        <v>862.9</v>
      </c>
      <c r="M51" s="22">
        <v>670</v>
      </c>
      <c r="N51" s="24">
        <v>670</v>
      </c>
      <c r="O51" s="23">
        <v>34</v>
      </c>
      <c r="P51" s="13">
        <f t="shared" si="7"/>
        <v>250880</v>
      </c>
      <c r="Q51" s="10">
        <v>0</v>
      </c>
      <c r="R51" s="10">
        <v>0</v>
      </c>
      <c r="S51" s="10">
        <v>0</v>
      </c>
      <c r="T51" s="13">
        <f>Табл2.1!E48</f>
        <v>250880</v>
      </c>
      <c r="U51" s="10">
        <f t="shared" si="6"/>
        <v>374.44776119402985</v>
      </c>
      <c r="V51" s="11">
        <v>43830</v>
      </c>
    </row>
    <row r="52" spans="4:24" ht="21" x14ac:dyDescent="0.2">
      <c r="D52" s="42">
        <v>7</v>
      </c>
      <c r="E52" s="25" t="s">
        <v>76</v>
      </c>
      <c r="F52" s="225" t="s">
        <v>117</v>
      </c>
      <c r="G52" s="6">
        <v>1971</v>
      </c>
      <c r="H52" s="6"/>
      <c r="I52" s="9" t="s">
        <v>16</v>
      </c>
      <c r="J52" s="6">
        <v>2</v>
      </c>
      <c r="K52" s="18">
        <v>2</v>
      </c>
      <c r="L52" s="6">
        <v>1127.7</v>
      </c>
      <c r="M52" s="6">
        <v>735.7</v>
      </c>
      <c r="N52" s="8">
        <v>735.7</v>
      </c>
      <c r="O52" s="18">
        <v>27</v>
      </c>
      <c r="P52" s="13">
        <f t="shared" si="7"/>
        <v>333984</v>
      </c>
      <c r="Q52" s="10">
        <v>0</v>
      </c>
      <c r="R52" s="10">
        <v>0</v>
      </c>
      <c r="S52" s="10">
        <v>0</v>
      </c>
      <c r="T52" s="13">
        <f>Табл2.1!E49</f>
        <v>333984</v>
      </c>
      <c r="U52" s="10">
        <f t="shared" si="6"/>
        <v>453.96764985727873</v>
      </c>
      <c r="V52" s="11">
        <v>43830</v>
      </c>
    </row>
    <row r="53" spans="4:24" ht="21" x14ac:dyDescent="0.2">
      <c r="D53" s="42">
        <v>8</v>
      </c>
      <c r="E53" s="25" t="s">
        <v>77</v>
      </c>
      <c r="F53" s="227" t="s">
        <v>117</v>
      </c>
      <c r="G53" s="6">
        <v>1968</v>
      </c>
      <c r="H53" s="22"/>
      <c r="I53" s="9" t="s">
        <v>16</v>
      </c>
      <c r="J53" s="22">
        <v>2</v>
      </c>
      <c r="K53" s="23">
        <v>2</v>
      </c>
      <c r="L53" s="22">
        <v>635.70000000000005</v>
      </c>
      <c r="M53" s="22">
        <v>586.9</v>
      </c>
      <c r="N53" s="24">
        <v>586.70000000000005</v>
      </c>
      <c r="O53" s="23">
        <v>32</v>
      </c>
      <c r="P53" s="13">
        <f t="shared" si="7"/>
        <v>188160</v>
      </c>
      <c r="Q53" s="10">
        <v>0</v>
      </c>
      <c r="R53" s="10">
        <v>0</v>
      </c>
      <c r="S53" s="10">
        <v>0</v>
      </c>
      <c r="T53" s="13">
        <f>Табл2.1!E50</f>
        <v>188160</v>
      </c>
      <c r="U53" s="10">
        <f t="shared" si="6"/>
        <v>320.59976145851084</v>
      </c>
      <c r="V53" s="11">
        <v>43830</v>
      </c>
    </row>
    <row r="54" spans="4:24" ht="21" x14ac:dyDescent="0.2">
      <c r="D54" s="42">
        <v>9</v>
      </c>
      <c r="E54" s="25" t="s">
        <v>78</v>
      </c>
      <c r="F54" s="225" t="s">
        <v>117</v>
      </c>
      <c r="G54" s="6">
        <v>1968</v>
      </c>
      <c r="H54" s="6"/>
      <c r="I54" s="9" t="s">
        <v>16</v>
      </c>
      <c r="J54" s="6">
        <v>2</v>
      </c>
      <c r="K54" s="18">
        <v>2</v>
      </c>
      <c r="L54" s="6">
        <v>670.4</v>
      </c>
      <c r="M54" s="6">
        <v>621.6</v>
      </c>
      <c r="N54" s="8">
        <v>621.6</v>
      </c>
      <c r="O54" s="18">
        <v>26</v>
      </c>
      <c r="P54" s="13">
        <f t="shared" si="7"/>
        <v>203840</v>
      </c>
      <c r="Q54" s="10">
        <v>0</v>
      </c>
      <c r="R54" s="10">
        <v>0</v>
      </c>
      <c r="S54" s="10">
        <v>0</v>
      </c>
      <c r="T54" s="13">
        <f>Табл2.1!E51</f>
        <v>203840</v>
      </c>
      <c r="U54" s="10">
        <f t="shared" si="6"/>
        <v>327.9279279279279</v>
      </c>
      <c r="V54" s="11">
        <v>43830</v>
      </c>
    </row>
    <row r="55" spans="4:24" ht="21" x14ac:dyDescent="0.2">
      <c r="D55" s="42">
        <v>10</v>
      </c>
      <c r="E55" s="25" t="s">
        <v>138</v>
      </c>
      <c r="F55" s="227" t="s">
        <v>117</v>
      </c>
      <c r="G55" s="6">
        <v>1967</v>
      </c>
      <c r="H55" s="22"/>
      <c r="I55" s="9" t="s">
        <v>16</v>
      </c>
      <c r="J55" s="22">
        <v>2</v>
      </c>
      <c r="K55" s="23">
        <v>2</v>
      </c>
      <c r="L55" s="22">
        <v>1016.3</v>
      </c>
      <c r="M55" s="22">
        <v>632</v>
      </c>
      <c r="N55" s="24">
        <v>632</v>
      </c>
      <c r="O55" s="23">
        <v>26</v>
      </c>
      <c r="P55" s="13">
        <f t="shared" si="7"/>
        <v>297920</v>
      </c>
      <c r="Q55" s="10">
        <v>0</v>
      </c>
      <c r="R55" s="10">
        <v>0</v>
      </c>
      <c r="S55" s="10">
        <v>0</v>
      </c>
      <c r="T55" s="13">
        <f>Табл2.1!E52</f>
        <v>297920</v>
      </c>
      <c r="U55" s="10">
        <f t="shared" si="6"/>
        <v>471.39240506329116</v>
      </c>
      <c r="V55" s="11">
        <v>43830</v>
      </c>
    </row>
    <row r="56" spans="4:24" ht="21" x14ac:dyDescent="0.2">
      <c r="D56" s="42">
        <v>11</v>
      </c>
      <c r="E56" s="25" t="s">
        <v>80</v>
      </c>
      <c r="F56" s="225" t="s">
        <v>117</v>
      </c>
      <c r="G56" s="6">
        <v>1967</v>
      </c>
      <c r="H56" s="6"/>
      <c r="I56" s="9" t="s">
        <v>16</v>
      </c>
      <c r="J56" s="6">
        <v>2</v>
      </c>
      <c r="K56" s="18">
        <v>2</v>
      </c>
      <c r="L56" s="6">
        <v>669.8</v>
      </c>
      <c r="M56" s="6">
        <v>621</v>
      </c>
      <c r="N56" s="8">
        <v>621</v>
      </c>
      <c r="O56" s="18">
        <v>33</v>
      </c>
      <c r="P56" s="13">
        <f t="shared" si="7"/>
        <v>197568</v>
      </c>
      <c r="Q56" s="10">
        <v>0</v>
      </c>
      <c r="R56" s="10">
        <v>0</v>
      </c>
      <c r="S56" s="10">
        <v>0</v>
      </c>
      <c r="T56" s="13">
        <f>Табл2.1!E53</f>
        <v>197568</v>
      </c>
      <c r="U56" s="10">
        <f t="shared" si="6"/>
        <v>318.14492753623188</v>
      </c>
      <c r="V56" s="11">
        <v>43830</v>
      </c>
    </row>
    <row r="57" spans="4:24" ht="21" x14ac:dyDescent="0.2">
      <c r="D57" s="42">
        <v>12</v>
      </c>
      <c r="E57" s="25" t="s">
        <v>81</v>
      </c>
      <c r="F57" s="225" t="s">
        <v>117</v>
      </c>
      <c r="G57" s="6">
        <v>1968</v>
      </c>
      <c r="H57" s="6"/>
      <c r="I57" s="9" t="s">
        <v>16</v>
      </c>
      <c r="J57" s="6">
        <v>2</v>
      </c>
      <c r="K57" s="18">
        <v>1</v>
      </c>
      <c r="L57" s="6">
        <v>452.5</v>
      </c>
      <c r="M57" s="6">
        <v>359.8</v>
      </c>
      <c r="N57" s="8">
        <v>359.8</v>
      </c>
      <c r="O57" s="18">
        <v>14</v>
      </c>
      <c r="P57" s="13">
        <f t="shared" si="7"/>
        <v>133280</v>
      </c>
      <c r="Q57" s="10">
        <v>0</v>
      </c>
      <c r="R57" s="10">
        <v>0</v>
      </c>
      <c r="S57" s="10">
        <v>0</v>
      </c>
      <c r="T57" s="13">
        <f>Табл2.1!E54</f>
        <v>133280</v>
      </c>
      <c r="U57" s="10">
        <f t="shared" si="6"/>
        <v>370.42801556420233</v>
      </c>
      <c r="V57" s="11">
        <v>43830</v>
      </c>
    </row>
    <row r="58" spans="4:24" ht="21" x14ac:dyDescent="0.2">
      <c r="D58" s="42">
        <v>13</v>
      </c>
      <c r="E58" s="25" t="s">
        <v>82</v>
      </c>
      <c r="F58" s="226" t="s">
        <v>117</v>
      </c>
      <c r="G58" s="6">
        <v>1965</v>
      </c>
      <c r="H58" s="4"/>
      <c r="I58" s="9" t="s">
        <v>16</v>
      </c>
      <c r="J58" s="4">
        <v>2</v>
      </c>
      <c r="K58" s="21">
        <v>2</v>
      </c>
      <c r="L58" s="4">
        <v>389.8</v>
      </c>
      <c r="M58" s="4">
        <v>341</v>
      </c>
      <c r="N58" s="5">
        <v>341</v>
      </c>
      <c r="O58" s="21">
        <v>14</v>
      </c>
      <c r="P58" s="13">
        <f t="shared" si="7"/>
        <v>125440</v>
      </c>
      <c r="Q58" s="10">
        <v>0</v>
      </c>
      <c r="R58" s="10">
        <v>0</v>
      </c>
      <c r="S58" s="10">
        <v>0</v>
      </c>
      <c r="T58" s="13">
        <f>Табл2.1!E55</f>
        <v>125440</v>
      </c>
      <c r="U58" s="10">
        <f t="shared" si="6"/>
        <v>367.85923753665691</v>
      </c>
      <c r="V58" s="11">
        <v>43830</v>
      </c>
    </row>
    <row r="59" spans="4:24" ht="21" x14ac:dyDescent="0.2">
      <c r="D59" s="42">
        <v>14</v>
      </c>
      <c r="E59" s="25" t="s">
        <v>83</v>
      </c>
      <c r="F59" s="225" t="s">
        <v>117</v>
      </c>
      <c r="G59" s="6">
        <v>1945</v>
      </c>
      <c r="H59" s="6"/>
      <c r="I59" s="9" t="s">
        <v>16</v>
      </c>
      <c r="J59" s="6">
        <v>3</v>
      </c>
      <c r="K59" s="18">
        <v>3</v>
      </c>
      <c r="L59" s="6">
        <v>1819.3</v>
      </c>
      <c r="M59" s="6">
        <v>1310.1199999999999</v>
      </c>
      <c r="N59" s="8">
        <v>1310.1199999999999</v>
      </c>
      <c r="O59" s="18">
        <v>48</v>
      </c>
      <c r="P59" s="13">
        <f t="shared" si="7"/>
        <v>1668960</v>
      </c>
      <c r="Q59" s="10">
        <v>0</v>
      </c>
      <c r="R59" s="10">
        <v>0</v>
      </c>
      <c r="S59" s="10">
        <v>0</v>
      </c>
      <c r="T59" s="13">
        <f>Табл2.1!E56</f>
        <v>1668960</v>
      </c>
      <c r="U59" s="10">
        <f t="shared" si="6"/>
        <v>1273.8985741764113</v>
      </c>
      <c r="V59" s="11">
        <v>43830</v>
      </c>
    </row>
    <row r="60" spans="4:24" ht="21" x14ac:dyDescent="0.2">
      <c r="D60" s="42">
        <v>15</v>
      </c>
      <c r="E60" s="25" t="s">
        <v>84</v>
      </c>
      <c r="F60" s="226" t="s">
        <v>117</v>
      </c>
      <c r="G60" s="6">
        <v>1970</v>
      </c>
      <c r="H60" s="4"/>
      <c r="I60" s="9" t="s">
        <v>16</v>
      </c>
      <c r="J60" s="4">
        <v>2</v>
      </c>
      <c r="K60" s="21">
        <v>2</v>
      </c>
      <c r="L60" s="4">
        <v>672.9</v>
      </c>
      <c r="M60" s="4">
        <v>621.1</v>
      </c>
      <c r="N60" s="5">
        <v>621.1</v>
      </c>
      <c r="O60" s="21">
        <v>30</v>
      </c>
      <c r="P60" s="13">
        <f t="shared" si="7"/>
        <v>199136</v>
      </c>
      <c r="Q60" s="10">
        <v>0</v>
      </c>
      <c r="R60" s="10">
        <v>0</v>
      </c>
      <c r="S60" s="10">
        <v>0</v>
      </c>
      <c r="T60" s="13">
        <f>Табл2.1!E57</f>
        <v>199136</v>
      </c>
      <c r="U60" s="10">
        <f t="shared" si="6"/>
        <v>320.61825792947997</v>
      </c>
      <c r="V60" s="11">
        <v>43830</v>
      </c>
      <c r="X60" s="3" t="s">
        <v>98</v>
      </c>
    </row>
    <row r="61" spans="4:24" ht="26.45" customHeight="1" x14ac:dyDescent="0.2">
      <c r="D61" s="42">
        <v>16</v>
      </c>
      <c r="E61" s="215" t="s">
        <v>60</v>
      </c>
      <c r="F61" s="228" t="s">
        <v>117</v>
      </c>
      <c r="G61" s="216">
        <v>1979</v>
      </c>
      <c r="H61" s="217"/>
      <c r="I61" s="217" t="s">
        <v>16</v>
      </c>
      <c r="J61" s="216">
        <v>3</v>
      </c>
      <c r="K61" s="216">
        <v>3</v>
      </c>
      <c r="L61" s="216">
        <v>2529.8000000000002</v>
      </c>
      <c r="M61" s="216">
        <v>1855.2</v>
      </c>
      <c r="N61" s="218">
        <v>1855.2</v>
      </c>
      <c r="O61" s="220">
        <v>69</v>
      </c>
      <c r="P61" s="13">
        <f t="shared" si="7"/>
        <v>6591591</v>
      </c>
      <c r="Q61" s="10">
        <v>0</v>
      </c>
      <c r="R61" s="10">
        <v>0</v>
      </c>
      <c r="S61" s="10">
        <v>0</v>
      </c>
      <c r="T61" s="13">
        <f>Табл2.1!E58</f>
        <v>6591591</v>
      </c>
      <c r="U61" s="10">
        <f t="shared" si="6"/>
        <v>3553.0352522639068</v>
      </c>
      <c r="V61" s="219">
        <v>43830</v>
      </c>
    </row>
    <row r="62" spans="4:24" ht="26.45" customHeight="1" x14ac:dyDescent="0.2">
      <c r="D62" s="42">
        <v>17</v>
      </c>
      <c r="E62" s="215" t="s">
        <v>150</v>
      </c>
      <c r="F62" s="228" t="s">
        <v>152</v>
      </c>
      <c r="G62" s="291">
        <v>1985</v>
      </c>
      <c r="H62" s="217"/>
      <c r="I62" s="217" t="s">
        <v>16</v>
      </c>
      <c r="J62" s="291">
        <v>5</v>
      </c>
      <c r="K62" s="291">
        <v>5</v>
      </c>
      <c r="L62" s="216">
        <v>4254.5600000000004</v>
      </c>
      <c r="M62" s="291">
        <v>3855.6</v>
      </c>
      <c r="N62" s="292">
        <v>3855.6</v>
      </c>
      <c r="O62" s="220">
        <v>133</v>
      </c>
      <c r="P62" s="13">
        <f>T62</f>
        <v>5203830</v>
      </c>
      <c r="Q62" s="10">
        <v>0</v>
      </c>
      <c r="R62" s="10">
        <v>0</v>
      </c>
      <c r="S62" s="10">
        <v>0</v>
      </c>
      <c r="T62" s="13">
        <f>Табл2.1!E59</f>
        <v>5203830</v>
      </c>
      <c r="U62" s="10">
        <f t="shared" si="6"/>
        <v>1349.6809835045131</v>
      </c>
      <c r="V62" s="219">
        <v>43830</v>
      </c>
    </row>
    <row r="63" spans="4:24" ht="26.45" customHeight="1" x14ac:dyDescent="0.2">
      <c r="D63" s="42">
        <v>18</v>
      </c>
      <c r="E63" s="215" t="s">
        <v>151</v>
      </c>
      <c r="F63" s="228" t="s">
        <v>152</v>
      </c>
      <c r="G63" s="291">
        <v>1995</v>
      </c>
      <c r="H63" s="217"/>
      <c r="I63" s="217" t="s">
        <v>153</v>
      </c>
      <c r="J63" s="291">
        <v>5</v>
      </c>
      <c r="K63" s="291">
        <v>5</v>
      </c>
      <c r="L63" s="216">
        <v>4674.7</v>
      </c>
      <c r="M63" s="291">
        <v>3840.7</v>
      </c>
      <c r="N63" s="292">
        <v>3758.2</v>
      </c>
      <c r="O63" s="220">
        <v>133</v>
      </c>
      <c r="P63" s="13">
        <f>T63</f>
        <v>5242030.3999999994</v>
      </c>
      <c r="Q63" s="10">
        <v>0</v>
      </c>
      <c r="R63" s="10">
        <v>0</v>
      </c>
      <c r="S63" s="10">
        <v>0</v>
      </c>
      <c r="T63" s="13">
        <f>Табл2.1!E60</f>
        <v>5242030.3999999994</v>
      </c>
      <c r="U63" s="10">
        <f t="shared" si="6"/>
        <v>1364.863280131226</v>
      </c>
      <c r="V63" s="219">
        <v>43830</v>
      </c>
    </row>
    <row r="64" spans="4:24" ht="21" x14ac:dyDescent="0.2">
      <c r="D64" s="42">
        <v>19</v>
      </c>
      <c r="E64" s="25" t="s">
        <v>85</v>
      </c>
      <c r="F64" s="229" t="s">
        <v>117</v>
      </c>
      <c r="G64" s="6">
        <v>1963</v>
      </c>
      <c r="H64" s="6"/>
      <c r="I64" s="9" t="s">
        <v>153</v>
      </c>
      <c r="J64" s="6">
        <v>2</v>
      </c>
      <c r="K64" s="6">
        <v>1</v>
      </c>
      <c r="L64" s="6">
        <v>373.5</v>
      </c>
      <c r="M64" s="6">
        <v>263.2</v>
      </c>
      <c r="N64" s="6">
        <v>263.2</v>
      </c>
      <c r="O64" s="6">
        <v>4</v>
      </c>
      <c r="P64" s="13">
        <f t="shared" si="7"/>
        <v>109760</v>
      </c>
      <c r="Q64" s="10">
        <v>0</v>
      </c>
      <c r="R64" s="10">
        <v>0</v>
      </c>
      <c r="S64" s="10">
        <v>0</v>
      </c>
      <c r="T64" s="13">
        <f>Табл2.1!E61</f>
        <v>109760</v>
      </c>
      <c r="U64" s="10">
        <f t="shared" si="6"/>
        <v>417.02127659574472</v>
      </c>
      <c r="V64" s="11">
        <v>43830</v>
      </c>
    </row>
    <row r="65" spans="4:26" ht="21" x14ac:dyDescent="0.2">
      <c r="D65" s="42">
        <v>20</v>
      </c>
      <c r="E65" s="25" t="s">
        <v>86</v>
      </c>
      <c r="F65" s="225" t="s">
        <v>117</v>
      </c>
      <c r="G65" s="6">
        <v>1964</v>
      </c>
      <c r="H65" s="6"/>
      <c r="I65" s="9" t="s">
        <v>16</v>
      </c>
      <c r="J65" s="6">
        <v>2</v>
      </c>
      <c r="K65" s="18">
        <v>2</v>
      </c>
      <c r="L65" s="6">
        <v>774</v>
      </c>
      <c r="M65" s="6">
        <v>591.79999999999995</v>
      </c>
      <c r="N65" s="8">
        <v>591.79999999999995</v>
      </c>
      <c r="O65" s="18">
        <v>22</v>
      </c>
      <c r="P65" s="13">
        <f t="shared" si="7"/>
        <v>228928</v>
      </c>
      <c r="Q65" s="10">
        <v>0</v>
      </c>
      <c r="R65" s="10">
        <v>0</v>
      </c>
      <c r="S65" s="10">
        <v>0</v>
      </c>
      <c r="T65" s="13">
        <f>Табл2.1!E62</f>
        <v>228928</v>
      </c>
      <c r="U65" s="10">
        <f t="shared" si="6"/>
        <v>386.83338965866852</v>
      </c>
      <c r="V65" s="11">
        <v>43830</v>
      </c>
    </row>
    <row r="66" spans="4:26" ht="21" x14ac:dyDescent="0.2">
      <c r="D66" s="42">
        <v>21</v>
      </c>
      <c r="E66" s="25" t="s">
        <v>137</v>
      </c>
      <c r="F66" s="226" t="s">
        <v>117</v>
      </c>
      <c r="G66" s="6">
        <v>1965</v>
      </c>
      <c r="H66" s="4"/>
      <c r="I66" s="9" t="s">
        <v>16</v>
      </c>
      <c r="J66" s="4">
        <v>2</v>
      </c>
      <c r="K66" s="21">
        <v>1</v>
      </c>
      <c r="L66" s="4">
        <v>366.4</v>
      </c>
      <c r="M66" s="4">
        <v>224.3</v>
      </c>
      <c r="N66" s="5">
        <v>224.3</v>
      </c>
      <c r="O66" s="21">
        <v>12</v>
      </c>
      <c r="P66" s="13">
        <f t="shared" si="7"/>
        <v>501760</v>
      </c>
      <c r="Q66" s="10">
        <v>0</v>
      </c>
      <c r="R66" s="10">
        <v>0</v>
      </c>
      <c r="S66" s="10">
        <v>0</v>
      </c>
      <c r="T66" s="13">
        <f>Табл2.1!E63</f>
        <v>501760</v>
      </c>
      <c r="U66" s="10">
        <f t="shared" si="6"/>
        <v>2237.0040124832813</v>
      </c>
      <c r="V66" s="11">
        <v>43830</v>
      </c>
    </row>
    <row r="67" spans="4:26" ht="21" x14ac:dyDescent="0.2">
      <c r="D67" s="42">
        <v>22</v>
      </c>
      <c r="E67" s="27" t="s">
        <v>87</v>
      </c>
      <c r="F67" s="226" t="s">
        <v>117</v>
      </c>
      <c r="G67" s="6">
        <v>1967</v>
      </c>
      <c r="H67" s="6"/>
      <c r="I67" s="9" t="s">
        <v>16</v>
      </c>
      <c r="J67" s="6">
        <v>2</v>
      </c>
      <c r="K67" s="18">
        <v>1</v>
      </c>
      <c r="L67" s="6">
        <v>378.2</v>
      </c>
      <c r="M67" s="6">
        <v>232.5</v>
      </c>
      <c r="N67" s="8">
        <v>232.5</v>
      </c>
      <c r="O67" s="18">
        <v>16</v>
      </c>
      <c r="P67" s="13">
        <f t="shared" si="7"/>
        <v>454720</v>
      </c>
      <c r="Q67" s="10">
        <v>0</v>
      </c>
      <c r="R67" s="10">
        <v>0</v>
      </c>
      <c r="S67" s="10">
        <v>0</v>
      </c>
      <c r="T67" s="13">
        <f>Табл2.1!E64</f>
        <v>454720</v>
      </c>
      <c r="U67" s="10">
        <f t="shared" si="6"/>
        <v>1955.7849462365591</v>
      </c>
      <c r="V67" s="11">
        <v>43830</v>
      </c>
    </row>
    <row r="68" spans="4:26" ht="21" x14ac:dyDescent="0.2">
      <c r="D68" s="42">
        <v>23</v>
      </c>
      <c r="E68" s="27" t="s">
        <v>88</v>
      </c>
      <c r="F68" s="226" t="s">
        <v>117</v>
      </c>
      <c r="G68" s="6">
        <v>1967</v>
      </c>
      <c r="H68" s="6"/>
      <c r="I68" s="9" t="s">
        <v>16</v>
      </c>
      <c r="J68" s="6">
        <v>2</v>
      </c>
      <c r="K68" s="18">
        <v>1</v>
      </c>
      <c r="L68" s="6">
        <v>376.1</v>
      </c>
      <c r="M68" s="6">
        <v>227.6</v>
      </c>
      <c r="N68" s="8">
        <v>227.6</v>
      </c>
      <c r="O68" s="18">
        <v>18</v>
      </c>
      <c r="P68" s="13">
        <f t="shared" si="7"/>
        <v>501760</v>
      </c>
      <c r="Q68" s="10">
        <v>0</v>
      </c>
      <c r="R68" s="10">
        <v>0</v>
      </c>
      <c r="S68" s="10">
        <v>0</v>
      </c>
      <c r="T68" s="13">
        <f>Табл2.1!E65</f>
        <v>501760</v>
      </c>
      <c r="U68" s="10">
        <f t="shared" si="6"/>
        <v>2204.5694200351495</v>
      </c>
      <c r="V68" s="11">
        <v>43830</v>
      </c>
    </row>
    <row r="69" spans="4:26" ht="21" x14ac:dyDescent="0.2">
      <c r="D69" s="42">
        <v>24</v>
      </c>
      <c r="E69" s="27" t="s">
        <v>89</v>
      </c>
      <c r="F69" s="226" t="s">
        <v>117</v>
      </c>
      <c r="G69" s="6">
        <v>1965</v>
      </c>
      <c r="H69" s="6"/>
      <c r="I69" s="9" t="s">
        <v>16</v>
      </c>
      <c r="J69" s="6">
        <v>2</v>
      </c>
      <c r="K69" s="18">
        <v>1</v>
      </c>
      <c r="L69" s="6">
        <v>455.4</v>
      </c>
      <c r="M69" s="6">
        <v>204.1</v>
      </c>
      <c r="N69" s="8">
        <v>204.1</v>
      </c>
      <c r="O69" s="18">
        <v>16</v>
      </c>
      <c r="P69" s="13">
        <f t="shared" si="7"/>
        <v>501760</v>
      </c>
      <c r="Q69" s="10">
        <v>0</v>
      </c>
      <c r="R69" s="10">
        <v>0</v>
      </c>
      <c r="S69" s="10">
        <v>0</v>
      </c>
      <c r="T69" s="13">
        <f>Табл2.1!E66</f>
        <v>501760</v>
      </c>
      <c r="U69" s="10">
        <f t="shared" si="6"/>
        <v>2458.4027437530622</v>
      </c>
      <c r="V69" s="11">
        <v>43830</v>
      </c>
    </row>
    <row r="70" spans="4:26" ht="21" x14ac:dyDescent="0.2">
      <c r="D70" s="42">
        <v>25</v>
      </c>
      <c r="E70" s="27" t="s">
        <v>90</v>
      </c>
      <c r="F70" s="226" t="s">
        <v>117</v>
      </c>
      <c r="G70" s="6">
        <v>1965</v>
      </c>
      <c r="H70" s="4"/>
      <c r="I70" s="9" t="s">
        <v>16</v>
      </c>
      <c r="J70" s="4">
        <v>2</v>
      </c>
      <c r="K70" s="21">
        <v>1</v>
      </c>
      <c r="L70" s="4">
        <v>263.7</v>
      </c>
      <c r="M70" s="4">
        <v>145.6</v>
      </c>
      <c r="N70" s="5">
        <v>145.6</v>
      </c>
      <c r="O70" s="21">
        <v>4</v>
      </c>
      <c r="P70" s="13">
        <f t="shared" si="7"/>
        <v>518490</v>
      </c>
      <c r="Q70" s="10">
        <v>0</v>
      </c>
      <c r="R70" s="10">
        <v>0</v>
      </c>
      <c r="S70" s="10">
        <v>0</v>
      </c>
      <c r="T70" s="13">
        <f>Табл2.1!E67</f>
        <v>518490</v>
      </c>
      <c r="U70" s="10">
        <f t="shared" si="6"/>
        <v>3561.0576923076924</v>
      </c>
      <c r="V70" s="11">
        <v>43830</v>
      </c>
    </row>
    <row r="71" spans="4:26" ht="21" customHeight="1" x14ac:dyDescent="0.2">
      <c r="D71" s="42">
        <v>26</v>
      </c>
      <c r="E71" s="25" t="s">
        <v>91</v>
      </c>
      <c r="F71" s="225" t="s">
        <v>117</v>
      </c>
      <c r="G71" s="6">
        <v>1969</v>
      </c>
      <c r="H71" s="6"/>
      <c r="I71" s="9" t="s">
        <v>16</v>
      </c>
      <c r="J71" s="6">
        <v>2</v>
      </c>
      <c r="K71" s="18">
        <v>1</v>
      </c>
      <c r="L71" s="6">
        <v>1178.4000000000001</v>
      </c>
      <c r="M71" s="6">
        <v>701.9</v>
      </c>
      <c r="N71" s="8">
        <v>701.9</v>
      </c>
      <c r="O71" s="18">
        <v>39</v>
      </c>
      <c r="P71" s="13">
        <f t="shared" si="7"/>
        <v>78400</v>
      </c>
      <c r="Q71" s="10">
        <v>0</v>
      </c>
      <c r="R71" s="10">
        <v>0</v>
      </c>
      <c r="S71" s="10">
        <v>0</v>
      </c>
      <c r="T71" s="13">
        <f>Табл2.1!E68</f>
        <v>78400</v>
      </c>
      <c r="U71" s="10">
        <f t="shared" si="6"/>
        <v>111.69682290924634</v>
      </c>
      <c r="V71" s="11">
        <v>43830</v>
      </c>
    </row>
    <row r="72" spans="4:26" s="289" customFormat="1" ht="18.75" customHeight="1" x14ac:dyDescent="0.2">
      <c r="D72" s="305" t="s">
        <v>161</v>
      </c>
      <c r="E72" s="306"/>
      <c r="F72" s="306"/>
      <c r="G72" s="306"/>
      <c r="H72" s="306"/>
      <c r="I72" s="306"/>
      <c r="J72" s="306"/>
      <c r="K72" s="307"/>
      <c r="L72" s="20">
        <f>SUM(L46:L71)</f>
        <v>28525.660000000003</v>
      </c>
      <c r="M72" s="20">
        <f t="shared" ref="M72:T72" si="8">SUM(M46:M71)</f>
        <v>21679.019999999997</v>
      </c>
      <c r="N72" s="20">
        <f t="shared" si="8"/>
        <v>21596.32</v>
      </c>
      <c r="O72" s="20">
        <f t="shared" si="8"/>
        <v>879</v>
      </c>
      <c r="P72" s="20">
        <f t="shared" si="8"/>
        <v>26268846.399999999</v>
      </c>
      <c r="Q72" s="20">
        <f t="shared" si="8"/>
        <v>0</v>
      </c>
      <c r="R72" s="20">
        <f t="shared" si="8"/>
        <v>0</v>
      </c>
      <c r="S72" s="20">
        <f t="shared" si="8"/>
        <v>0</v>
      </c>
      <c r="T72" s="20">
        <f t="shared" si="8"/>
        <v>26268846.399999999</v>
      </c>
      <c r="U72" s="287"/>
      <c r="V72" s="20"/>
      <c r="W72" s="288"/>
      <c r="X72" s="288"/>
      <c r="Y72" s="288"/>
      <c r="Z72" s="288"/>
    </row>
    <row r="73" spans="4:26" s="289" customFormat="1" ht="18.75" customHeight="1" x14ac:dyDescent="0.2">
      <c r="D73" s="305" t="s">
        <v>162</v>
      </c>
      <c r="E73" s="306"/>
      <c r="F73" s="306"/>
      <c r="G73" s="306"/>
      <c r="H73" s="306"/>
      <c r="I73" s="306"/>
      <c r="J73" s="306"/>
      <c r="K73" s="307"/>
      <c r="L73" s="20">
        <f t="shared" ref="L73:T73" si="9">L72+L43+L35</f>
        <v>40795.26</v>
      </c>
      <c r="M73" s="20">
        <f t="shared" si="9"/>
        <v>31245.549999999996</v>
      </c>
      <c r="N73" s="20">
        <f t="shared" si="9"/>
        <v>31162.85</v>
      </c>
      <c r="O73" s="20">
        <f t="shared" si="9"/>
        <v>1246</v>
      </c>
      <c r="P73" s="20">
        <f t="shared" si="9"/>
        <v>44265326.939999998</v>
      </c>
      <c r="Q73" s="20">
        <f t="shared" si="9"/>
        <v>0</v>
      </c>
      <c r="R73" s="20">
        <f t="shared" si="9"/>
        <v>0</v>
      </c>
      <c r="S73" s="20">
        <f t="shared" si="9"/>
        <v>0</v>
      </c>
      <c r="T73" s="20">
        <f t="shared" si="9"/>
        <v>44265326.939999998</v>
      </c>
      <c r="U73" s="20"/>
      <c r="V73" s="20"/>
      <c r="W73" s="288"/>
      <c r="X73" s="288"/>
      <c r="Y73" s="288"/>
      <c r="Z73" s="288"/>
    </row>
  </sheetData>
  <mergeCells count="36">
    <mergeCell ref="Q1:V8"/>
    <mergeCell ref="U9:V9"/>
    <mergeCell ref="C11:V14"/>
    <mergeCell ref="AB17:AF21"/>
    <mergeCell ref="E10:V10"/>
    <mergeCell ref="F15:F21"/>
    <mergeCell ref="H15:H21"/>
    <mergeCell ref="L15:L20"/>
    <mergeCell ref="D15:D21"/>
    <mergeCell ref="D44:V44"/>
    <mergeCell ref="E15:E21"/>
    <mergeCell ref="P15:T15"/>
    <mergeCell ref="Q17:Q20"/>
    <mergeCell ref="Q16:T16"/>
    <mergeCell ref="J15:J21"/>
    <mergeCell ref="K15:K21"/>
    <mergeCell ref="P16:P20"/>
    <mergeCell ref="R17:R20"/>
    <mergeCell ref="S17:S20"/>
    <mergeCell ref="G15:G21"/>
    <mergeCell ref="D73:K73"/>
    <mergeCell ref="T17:T20"/>
    <mergeCell ref="D35:K35"/>
    <mergeCell ref="D24:V24"/>
    <mergeCell ref="D23:K23"/>
    <mergeCell ref="D72:K72"/>
    <mergeCell ref="V15:V21"/>
    <mergeCell ref="O15:O20"/>
    <mergeCell ref="M15:N16"/>
    <mergeCell ref="M17:M20"/>
    <mergeCell ref="N17:N20"/>
    <mergeCell ref="I15:I21"/>
    <mergeCell ref="D45:V45"/>
    <mergeCell ref="U15:U20"/>
    <mergeCell ref="D37:V37"/>
    <mergeCell ref="D43:K43"/>
  </mergeCells>
  <printOptions horizontalCentered="1"/>
  <pageMargins left="0.51181102362204722" right="0" top="0.74803149606299213" bottom="0.74803149606299213" header="0.31496062992125984" footer="0.31496062992125984"/>
  <pageSetup paperSize="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9"/>
  <sheetViews>
    <sheetView showGridLines="0" zoomScale="129" zoomScaleNormal="129" workbookViewId="0">
      <selection activeCell="C71" sqref="C71:J73"/>
    </sheetView>
  </sheetViews>
  <sheetFormatPr defaultRowHeight="15" x14ac:dyDescent="0.25"/>
  <cols>
    <col min="2" max="2" width="3.7109375" customWidth="1"/>
    <col min="3" max="3" width="4.42578125" customWidth="1"/>
    <col min="4" max="4" width="15.140625" customWidth="1"/>
    <col min="5" max="5" width="10" customWidth="1"/>
    <col min="6" max="6" width="8.85546875" customWidth="1"/>
    <col min="7" max="7" width="3.85546875" customWidth="1"/>
    <col min="8" max="8" width="4.42578125" customWidth="1"/>
    <col min="9" max="9" width="5.28515625" customWidth="1"/>
    <col min="10" max="10" width="8.140625" customWidth="1"/>
    <col min="11" max="11" width="9.140625" customWidth="1"/>
    <col min="12" max="12" width="9" customWidth="1"/>
    <col min="13" max="13" width="5.5703125" customWidth="1"/>
    <col min="14" max="14" width="7" customWidth="1"/>
    <col min="15" max="15" width="5.5703125" customWidth="1"/>
    <col min="16" max="16" width="6.42578125" customWidth="1"/>
    <col min="17" max="17" width="4.7109375" customWidth="1"/>
    <col min="18" max="18" width="4.28515625" customWidth="1"/>
    <col min="19" max="19" width="5.28515625" customWidth="1"/>
    <col min="20" max="20" width="7.28515625" customWidth="1"/>
    <col min="21" max="21" width="4.140625" customWidth="1"/>
    <col min="22" max="22" width="6.140625" customWidth="1"/>
    <col min="23" max="23" width="4.7109375" customWidth="1"/>
    <col min="24" max="24" width="3.7109375" customWidth="1"/>
  </cols>
  <sheetData>
    <row r="1" spans="2:25" x14ac:dyDescent="0.25"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366" t="s">
        <v>56</v>
      </c>
      <c r="W1" s="366"/>
      <c r="X1" s="366"/>
      <c r="Y1" s="50"/>
    </row>
    <row r="2" spans="2:25" ht="15.75" x14ac:dyDescent="0.25">
      <c r="C2" s="379" t="s">
        <v>112</v>
      </c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</row>
    <row r="3" spans="2:25" ht="14.25" customHeight="1" x14ac:dyDescent="0.25">
      <c r="B3" s="28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0"/>
    </row>
    <row r="4" spans="2:25" ht="20.25" customHeight="1" x14ac:dyDescent="0.25">
      <c r="B4" s="30"/>
      <c r="C4" s="350" t="s">
        <v>27</v>
      </c>
      <c r="D4" s="367" t="s">
        <v>0</v>
      </c>
      <c r="E4" s="370" t="s">
        <v>28</v>
      </c>
      <c r="F4" s="375" t="s">
        <v>29</v>
      </c>
      <c r="G4" s="348"/>
      <c r="H4" s="348"/>
      <c r="I4" s="348"/>
      <c r="J4" s="348"/>
      <c r="K4" s="348"/>
      <c r="L4" s="348"/>
      <c r="M4" s="348"/>
      <c r="N4" s="348"/>
      <c r="O4" s="348"/>
      <c r="P4" s="349"/>
      <c r="Q4" s="347" t="s">
        <v>94</v>
      </c>
      <c r="R4" s="348"/>
      <c r="S4" s="348"/>
      <c r="T4" s="348"/>
      <c r="U4" s="348"/>
      <c r="V4" s="348"/>
      <c r="W4" s="348"/>
      <c r="X4" s="349"/>
      <c r="Y4" s="50"/>
    </row>
    <row r="5" spans="2:25" x14ac:dyDescent="0.25">
      <c r="B5" s="30"/>
      <c r="C5" s="374"/>
      <c r="D5" s="368"/>
      <c r="E5" s="368"/>
      <c r="F5" s="370" t="s">
        <v>30</v>
      </c>
      <c r="G5" s="356" t="s">
        <v>31</v>
      </c>
      <c r="H5" s="357"/>
      <c r="I5" s="356" t="s">
        <v>57</v>
      </c>
      <c r="J5" s="357"/>
      <c r="K5" s="356" t="s">
        <v>109</v>
      </c>
      <c r="L5" s="357"/>
      <c r="M5" s="356" t="s">
        <v>58</v>
      </c>
      <c r="N5" s="357"/>
      <c r="O5" s="356" t="s">
        <v>59</v>
      </c>
      <c r="P5" s="357"/>
      <c r="Q5" s="356" t="s">
        <v>99</v>
      </c>
      <c r="R5" s="357"/>
      <c r="S5" s="356" t="s">
        <v>115</v>
      </c>
      <c r="T5" s="363"/>
      <c r="U5" s="352" t="s">
        <v>32</v>
      </c>
      <c r="V5" s="353"/>
      <c r="W5" s="350" t="s">
        <v>33</v>
      </c>
      <c r="X5" s="370" t="s">
        <v>34</v>
      </c>
      <c r="Y5" s="50"/>
    </row>
    <row r="6" spans="2:25" ht="55.5" customHeight="1" x14ac:dyDescent="0.25">
      <c r="B6" s="30"/>
      <c r="C6" s="351"/>
      <c r="D6" s="369"/>
      <c r="E6" s="369"/>
      <c r="F6" s="369"/>
      <c r="G6" s="358"/>
      <c r="H6" s="359"/>
      <c r="I6" s="358"/>
      <c r="J6" s="359"/>
      <c r="K6" s="358"/>
      <c r="L6" s="359"/>
      <c r="M6" s="358"/>
      <c r="N6" s="359"/>
      <c r="O6" s="358"/>
      <c r="P6" s="359"/>
      <c r="Q6" s="358"/>
      <c r="R6" s="359"/>
      <c r="S6" s="364"/>
      <c r="T6" s="365"/>
      <c r="U6" s="354"/>
      <c r="V6" s="355"/>
      <c r="W6" s="351"/>
      <c r="X6" s="369"/>
      <c r="Y6" s="50"/>
    </row>
    <row r="7" spans="2:25" x14ac:dyDescent="0.25">
      <c r="B7" s="30"/>
      <c r="C7" s="41"/>
      <c r="D7" s="41"/>
      <c r="E7" s="41" t="s">
        <v>14</v>
      </c>
      <c r="F7" s="41" t="s">
        <v>14</v>
      </c>
      <c r="G7" s="41" t="s">
        <v>37</v>
      </c>
      <c r="H7" s="48" t="s">
        <v>14</v>
      </c>
      <c r="I7" s="41" t="s">
        <v>8</v>
      </c>
      <c r="J7" s="48" t="s">
        <v>14</v>
      </c>
      <c r="K7" s="41" t="s">
        <v>8</v>
      </c>
      <c r="L7" s="48" t="s">
        <v>14</v>
      </c>
      <c r="M7" s="41" t="s">
        <v>8</v>
      </c>
      <c r="N7" s="48" t="s">
        <v>14</v>
      </c>
      <c r="O7" s="41" t="s">
        <v>38</v>
      </c>
      <c r="P7" s="48" t="s">
        <v>14</v>
      </c>
      <c r="Q7" s="41" t="s">
        <v>8</v>
      </c>
      <c r="R7" s="48" t="s">
        <v>14</v>
      </c>
      <c r="S7" s="213" t="s">
        <v>8</v>
      </c>
      <c r="T7" s="212" t="s">
        <v>14</v>
      </c>
      <c r="U7" s="41" t="s">
        <v>8</v>
      </c>
      <c r="V7" s="48" t="s">
        <v>14</v>
      </c>
      <c r="W7" s="41" t="s">
        <v>14</v>
      </c>
      <c r="X7" s="48" t="s">
        <v>14</v>
      </c>
      <c r="Y7" s="50"/>
    </row>
    <row r="8" spans="2:25" x14ac:dyDescent="0.25">
      <c r="B8" s="30"/>
      <c r="C8" s="41">
        <v>1</v>
      </c>
      <c r="D8" s="41">
        <v>2</v>
      </c>
      <c r="E8" s="276">
        <v>3</v>
      </c>
      <c r="F8" s="276">
        <v>4</v>
      </c>
      <c r="G8" s="276">
        <v>5</v>
      </c>
      <c r="H8" s="276">
        <v>6</v>
      </c>
      <c r="I8" s="276">
        <v>7</v>
      </c>
      <c r="J8" s="276">
        <v>8</v>
      </c>
      <c r="K8" s="276">
        <v>9</v>
      </c>
      <c r="L8" s="276">
        <v>10</v>
      </c>
      <c r="M8" s="276">
        <v>11</v>
      </c>
      <c r="N8" s="276">
        <v>12</v>
      </c>
      <c r="O8" s="276">
        <v>13</v>
      </c>
      <c r="P8" s="276">
        <v>14</v>
      </c>
      <c r="Q8" s="276">
        <v>15</v>
      </c>
      <c r="R8" s="276">
        <v>16</v>
      </c>
      <c r="S8" s="276">
        <v>17</v>
      </c>
      <c r="T8" s="276">
        <v>18</v>
      </c>
      <c r="U8" s="276">
        <v>19</v>
      </c>
      <c r="V8" s="276">
        <v>20</v>
      </c>
      <c r="W8" s="276">
        <v>21</v>
      </c>
      <c r="X8" s="276">
        <v>22</v>
      </c>
      <c r="Y8" s="50"/>
    </row>
    <row r="9" spans="2:25" x14ac:dyDescent="0.25">
      <c r="B9" s="30"/>
      <c r="C9" s="371" t="s">
        <v>35</v>
      </c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2"/>
      <c r="V9" s="372"/>
      <c r="W9" s="372"/>
      <c r="X9" s="373"/>
      <c r="Y9" s="50"/>
    </row>
    <row r="10" spans="2:25" ht="15" customHeight="1" x14ac:dyDescent="0.25">
      <c r="B10" s="30"/>
      <c r="C10" s="376" t="s">
        <v>39</v>
      </c>
      <c r="D10" s="377"/>
      <c r="E10" s="377"/>
      <c r="F10" s="377"/>
      <c r="G10" s="377"/>
      <c r="H10" s="377"/>
      <c r="I10" s="52"/>
      <c r="J10" s="53">
        <v>3246.18</v>
      </c>
      <c r="K10" s="53"/>
      <c r="L10" s="53">
        <v>1572.23</v>
      </c>
      <c r="M10" s="53"/>
      <c r="N10" s="53">
        <v>2796.6</v>
      </c>
      <c r="O10" s="53"/>
      <c r="P10" s="53">
        <v>1440.61</v>
      </c>
      <c r="Q10" s="52"/>
      <c r="R10" s="52"/>
      <c r="S10" s="52"/>
      <c r="T10" s="52"/>
      <c r="U10" s="52"/>
      <c r="V10" s="52"/>
      <c r="W10" s="52"/>
      <c r="X10" s="54"/>
      <c r="Y10" s="50"/>
    </row>
    <row r="11" spans="2:25" ht="0.6" customHeight="1" x14ac:dyDescent="0.25">
      <c r="B11" s="30"/>
      <c r="Y11" s="50"/>
    </row>
    <row r="12" spans="2:25" ht="18" x14ac:dyDescent="0.25">
      <c r="B12" s="30"/>
      <c r="C12" s="41">
        <v>1</v>
      </c>
      <c r="D12" s="31" t="s">
        <v>61</v>
      </c>
      <c r="E12" s="59">
        <f t="shared" ref="E12:E20" si="0">F12+H12+J12+L12+N12+P12+R12+V12+W12+X12</f>
        <v>1870925.4</v>
      </c>
      <c r="F12" s="59">
        <f>Табл2.2!D13</f>
        <v>0</v>
      </c>
      <c r="G12" s="56">
        <v>0</v>
      </c>
      <c r="H12" s="57">
        <v>0</v>
      </c>
      <c r="I12" s="60">
        <v>0</v>
      </c>
      <c r="J12" s="59">
        <f>I12*J10</f>
        <v>0</v>
      </c>
      <c r="K12" s="58">
        <v>0</v>
      </c>
      <c r="L12" s="59">
        <f>K12*L10</f>
        <v>0</v>
      </c>
      <c r="M12" s="60">
        <v>669</v>
      </c>
      <c r="N12" s="39">
        <f>M12*N10</f>
        <v>1870925.4</v>
      </c>
      <c r="O12" s="58">
        <v>0</v>
      </c>
      <c r="P12" s="57">
        <f>O12*P10</f>
        <v>0</v>
      </c>
      <c r="Q12" s="58">
        <v>0</v>
      </c>
      <c r="R12" s="57">
        <v>0</v>
      </c>
      <c r="S12" s="57">
        <v>0</v>
      </c>
      <c r="T12" s="57">
        <v>0</v>
      </c>
      <c r="U12" s="58">
        <v>0</v>
      </c>
      <c r="V12" s="57">
        <v>0</v>
      </c>
      <c r="W12" s="57">
        <v>0</v>
      </c>
      <c r="X12" s="57">
        <v>0</v>
      </c>
      <c r="Y12" s="50"/>
    </row>
    <row r="13" spans="2:25" ht="18" x14ac:dyDescent="0.25">
      <c r="B13" s="30"/>
      <c r="C13" s="35">
        <v>2</v>
      </c>
      <c r="D13" s="31" t="s">
        <v>62</v>
      </c>
      <c r="E13" s="61">
        <f t="shared" si="0"/>
        <v>1004792.3099999999</v>
      </c>
      <c r="F13" s="61">
        <f>Табл2.2!D14</f>
        <v>53661.57</v>
      </c>
      <c r="G13" s="56">
        <v>0</v>
      </c>
      <c r="H13" s="57">
        <v>0</v>
      </c>
      <c r="I13" s="62">
        <v>293</v>
      </c>
      <c r="J13" s="36">
        <f>I13*J10</f>
        <v>951130.74</v>
      </c>
      <c r="K13" s="58">
        <v>0</v>
      </c>
      <c r="L13" s="63">
        <f>K13*L10</f>
        <v>0</v>
      </c>
      <c r="M13" s="62">
        <v>0</v>
      </c>
      <c r="N13" s="63">
        <f>M13*N10</f>
        <v>0</v>
      </c>
      <c r="O13" s="58">
        <v>0</v>
      </c>
      <c r="P13" s="57">
        <f>O13*P10</f>
        <v>0</v>
      </c>
      <c r="Q13" s="58">
        <v>0</v>
      </c>
      <c r="R13" s="57">
        <v>0</v>
      </c>
      <c r="S13" s="57">
        <v>0</v>
      </c>
      <c r="T13" s="57">
        <v>0</v>
      </c>
      <c r="U13" s="58">
        <v>0</v>
      </c>
      <c r="V13" s="57">
        <v>0</v>
      </c>
      <c r="W13" s="57">
        <v>0</v>
      </c>
      <c r="X13" s="57">
        <v>0</v>
      </c>
      <c r="Y13" s="50"/>
    </row>
    <row r="14" spans="2:25" ht="18" x14ac:dyDescent="0.25">
      <c r="B14" s="30"/>
      <c r="C14" s="41">
        <v>3</v>
      </c>
      <c r="D14" s="31" t="s">
        <v>63</v>
      </c>
      <c r="E14" s="64">
        <f t="shared" si="0"/>
        <v>1533708.4599999997</v>
      </c>
      <c r="F14" s="64">
        <f>Табл2.2!D15</f>
        <v>53661.57</v>
      </c>
      <c r="G14" s="56">
        <v>0</v>
      </c>
      <c r="H14" s="57">
        <v>0</v>
      </c>
      <c r="I14" s="60">
        <v>294</v>
      </c>
      <c r="J14" s="39">
        <f>I14*J10</f>
        <v>954376.91999999993</v>
      </c>
      <c r="K14" s="58">
        <v>0</v>
      </c>
      <c r="L14" s="59">
        <f>K14*L10</f>
        <v>0</v>
      </c>
      <c r="M14" s="60">
        <v>138</v>
      </c>
      <c r="N14" s="39">
        <f>M14*N10</f>
        <v>385930.8</v>
      </c>
      <c r="O14" s="58">
        <v>97</v>
      </c>
      <c r="P14" s="57">
        <f>O14*P10</f>
        <v>139739.16999999998</v>
      </c>
      <c r="Q14" s="58">
        <v>0</v>
      </c>
      <c r="R14" s="57">
        <v>0</v>
      </c>
      <c r="S14" s="57">
        <v>0</v>
      </c>
      <c r="T14" s="57">
        <v>0</v>
      </c>
      <c r="U14" s="58">
        <v>0</v>
      </c>
      <c r="V14" s="57">
        <v>0</v>
      </c>
      <c r="W14" s="57">
        <v>0</v>
      </c>
      <c r="X14" s="57">
        <v>0</v>
      </c>
      <c r="Y14" s="50"/>
    </row>
    <row r="15" spans="2:25" ht="18" x14ac:dyDescent="0.25">
      <c r="B15" s="30"/>
      <c r="C15" s="35">
        <v>4</v>
      </c>
      <c r="D15" s="31" t="s">
        <v>64</v>
      </c>
      <c r="E15" s="61">
        <f t="shared" si="0"/>
        <v>101442.42</v>
      </c>
      <c r="F15" s="61">
        <f>Табл2.2!D16</f>
        <v>101442.42</v>
      </c>
      <c r="G15" s="56">
        <v>0</v>
      </c>
      <c r="H15" s="57">
        <v>0</v>
      </c>
      <c r="I15" s="62">
        <v>0</v>
      </c>
      <c r="J15" s="63">
        <f>I15*J10</f>
        <v>0</v>
      </c>
      <c r="K15" s="58">
        <v>0</v>
      </c>
      <c r="L15" s="63">
        <f>K15*L10</f>
        <v>0</v>
      </c>
      <c r="M15" s="62">
        <v>0</v>
      </c>
      <c r="N15" s="63">
        <f>M15*N10</f>
        <v>0</v>
      </c>
      <c r="O15" s="58">
        <v>0</v>
      </c>
      <c r="P15" s="57">
        <f>O15*P10</f>
        <v>0</v>
      </c>
      <c r="Q15" s="58">
        <v>0</v>
      </c>
      <c r="R15" s="57">
        <v>0</v>
      </c>
      <c r="S15" s="57">
        <v>0</v>
      </c>
      <c r="T15" s="57">
        <v>0</v>
      </c>
      <c r="U15" s="58">
        <v>0</v>
      </c>
      <c r="V15" s="57">
        <v>0</v>
      </c>
      <c r="W15" s="57">
        <v>0</v>
      </c>
      <c r="X15" s="57">
        <v>0</v>
      </c>
      <c r="Y15" s="50"/>
    </row>
    <row r="16" spans="2:25" ht="18" x14ac:dyDescent="0.25">
      <c r="B16" s="30"/>
      <c r="C16" s="41">
        <v>5</v>
      </c>
      <c r="D16" s="31" t="s">
        <v>65</v>
      </c>
      <c r="E16" s="64">
        <f t="shared" si="0"/>
        <v>1228371.8999999999</v>
      </c>
      <c r="F16" s="64">
        <f>Табл2.2!D17</f>
        <v>205825.2</v>
      </c>
      <c r="G16" s="56">
        <v>0</v>
      </c>
      <c r="H16" s="57">
        <v>0</v>
      </c>
      <c r="I16" s="60">
        <v>315</v>
      </c>
      <c r="J16" s="39">
        <f>I16*J10</f>
        <v>1022546.7</v>
      </c>
      <c r="K16" s="58">
        <v>0</v>
      </c>
      <c r="L16" s="59">
        <f>K16*L10</f>
        <v>0</v>
      </c>
      <c r="M16" s="60">
        <v>0</v>
      </c>
      <c r="N16" s="59">
        <f>M16*N10</f>
        <v>0</v>
      </c>
      <c r="O16" s="58">
        <v>0</v>
      </c>
      <c r="P16" s="57">
        <f>O16*P10</f>
        <v>0</v>
      </c>
      <c r="Q16" s="58">
        <v>0</v>
      </c>
      <c r="R16" s="57">
        <v>0</v>
      </c>
      <c r="S16" s="57">
        <v>0</v>
      </c>
      <c r="T16" s="57">
        <v>0</v>
      </c>
      <c r="U16" s="58">
        <v>0</v>
      </c>
      <c r="V16" s="57">
        <v>0</v>
      </c>
      <c r="W16" s="57">
        <v>0</v>
      </c>
      <c r="X16" s="57">
        <v>0</v>
      </c>
      <c r="Y16" s="50"/>
    </row>
    <row r="17" spans="2:25" ht="21.75" customHeight="1" x14ac:dyDescent="0.25">
      <c r="B17" s="30"/>
      <c r="C17" s="35">
        <v>6</v>
      </c>
      <c r="D17" s="31" t="s">
        <v>66</v>
      </c>
      <c r="E17" s="63">
        <f t="shared" si="0"/>
        <v>1677960</v>
      </c>
      <c r="F17" s="63">
        <f>Табл2.2!D18</f>
        <v>0</v>
      </c>
      <c r="G17" s="56">
        <v>0</v>
      </c>
      <c r="H17" s="57">
        <v>0</v>
      </c>
      <c r="I17" s="62">
        <v>0</v>
      </c>
      <c r="J17" s="63">
        <f>I17*J10</f>
        <v>0</v>
      </c>
      <c r="K17" s="58">
        <v>0</v>
      </c>
      <c r="L17" s="63">
        <f>K17*L10</f>
        <v>0</v>
      </c>
      <c r="M17" s="62">
        <v>600</v>
      </c>
      <c r="N17" s="36">
        <f>M17*N10</f>
        <v>1677960</v>
      </c>
      <c r="O17" s="58">
        <v>0</v>
      </c>
      <c r="P17" s="57">
        <f>O17*P10</f>
        <v>0</v>
      </c>
      <c r="Q17" s="58">
        <v>0</v>
      </c>
      <c r="R17" s="57">
        <v>0</v>
      </c>
      <c r="S17" s="57">
        <v>0</v>
      </c>
      <c r="T17" s="57">
        <v>0</v>
      </c>
      <c r="U17" s="58">
        <v>0</v>
      </c>
      <c r="V17" s="57">
        <v>0</v>
      </c>
      <c r="W17" s="57">
        <v>0</v>
      </c>
      <c r="X17" s="57">
        <v>0</v>
      </c>
      <c r="Y17" s="50"/>
    </row>
    <row r="18" spans="2:25" ht="20.25" customHeight="1" x14ac:dyDescent="0.25">
      <c r="B18" s="30"/>
      <c r="C18" s="41">
        <v>7</v>
      </c>
      <c r="D18" s="31" t="s">
        <v>67</v>
      </c>
      <c r="E18" s="65">
        <f t="shared" si="0"/>
        <v>63217.740000000005</v>
      </c>
      <c r="F18" s="65">
        <f>Табл2.2!D19</f>
        <v>63217.740000000005</v>
      </c>
      <c r="G18" s="56">
        <v>0</v>
      </c>
      <c r="H18" s="57">
        <v>0</v>
      </c>
      <c r="I18" s="60">
        <v>0</v>
      </c>
      <c r="J18" s="59">
        <f>I18*J10</f>
        <v>0</v>
      </c>
      <c r="K18" s="58">
        <v>0</v>
      </c>
      <c r="L18" s="59">
        <f>K18*L10</f>
        <v>0</v>
      </c>
      <c r="M18" s="60">
        <v>0</v>
      </c>
      <c r="N18" s="59">
        <f>M18*N10</f>
        <v>0</v>
      </c>
      <c r="O18" s="58">
        <v>0</v>
      </c>
      <c r="P18" s="57">
        <f>O18*P10</f>
        <v>0</v>
      </c>
      <c r="Q18" s="58">
        <v>0</v>
      </c>
      <c r="R18" s="57">
        <v>0</v>
      </c>
      <c r="S18" s="57">
        <v>0</v>
      </c>
      <c r="T18" s="57">
        <v>0</v>
      </c>
      <c r="U18" s="58">
        <v>0</v>
      </c>
      <c r="V18" s="57">
        <v>0</v>
      </c>
      <c r="W18" s="57">
        <v>0</v>
      </c>
      <c r="X18" s="57">
        <v>0</v>
      </c>
      <c r="Y18" s="50"/>
    </row>
    <row r="19" spans="2:25" ht="18" x14ac:dyDescent="0.25">
      <c r="B19" s="30"/>
      <c r="C19" s="35">
        <v>8</v>
      </c>
      <c r="D19" s="31" t="s">
        <v>107</v>
      </c>
      <c r="E19" s="61">
        <f t="shared" si="0"/>
        <v>3858208.34</v>
      </c>
      <c r="F19" s="61">
        <f>Табл2.2!D20</f>
        <v>353607.85</v>
      </c>
      <c r="G19" s="56">
        <v>0</v>
      </c>
      <c r="H19" s="57">
        <v>0</v>
      </c>
      <c r="I19" s="62">
        <v>406</v>
      </c>
      <c r="J19" s="36">
        <f>I19*J10</f>
        <v>1317949.0799999998</v>
      </c>
      <c r="K19" s="58">
        <v>300</v>
      </c>
      <c r="L19" s="36">
        <f>K19*L10</f>
        <v>471669</v>
      </c>
      <c r="M19" s="62">
        <v>520</v>
      </c>
      <c r="N19" s="36">
        <f>M19*N10</f>
        <v>1454232</v>
      </c>
      <c r="O19" s="58">
        <v>181</v>
      </c>
      <c r="P19" s="57">
        <f>O19*P10</f>
        <v>260750.40999999997</v>
      </c>
      <c r="Q19" s="58">
        <v>0</v>
      </c>
      <c r="R19" s="57">
        <v>0</v>
      </c>
      <c r="S19" s="57">
        <v>0</v>
      </c>
      <c r="T19" s="57">
        <v>0</v>
      </c>
      <c r="U19" s="58">
        <v>0</v>
      </c>
      <c r="V19" s="57">
        <v>0</v>
      </c>
      <c r="W19" s="57">
        <v>0</v>
      </c>
      <c r="X19" s="57">
        <v>0</v>
      </c>
      <c r="Y19" s="50"/>
    </row>
    <row r="20" spans="2:25" ht="18" x14ac:dyDescent="0.25">
      <c r="B20" s="30"/>
      <c r="C20" s="41">
        <v>9</v>
      </c>
      <c r="D20" s="31" t="s">
        <v>108</v>
      </c>
      <c r="E20" s="64">
        <f t="shared" si="0"/>
        <v>2992513.32</v>
      </c>
      <c r="F20" s="64">
        <f>Табл2.2!D21</f>
        <v>99972.24</v>
      </c>
      <c r="G20" s="56">
        <v>0</v>
      </c>
      <c r="H20" s="57">
        <v>0</v>
      </c>
      <c r="I20" s="60">
        <v>456</v>
      </c>
      <c r="J20" s="39">
        <f>I20*J10</f>
        <v>1480258.0799999998</v>
      </c>
      <c r="K20" s="58">
        <v>0</v>
      </c>
      <c r="L20" s="59">
        <f>K20*L10</f>
        <v>0</v>
      </c>
      <c r="M20" s="60">
        <v>505</v>
      </c>
      <c r="N20" s="39">
        <f>M20*N10</f>
        <v>1412283</v>
      </c>
      <c r="O20" s="58">
        <v>0</v>
      </c>
      <c r="P20" s="57">
        <f>O20*P10</f>
        <v>0</v>
      </c>
      <c r="Q20" s="58">
        <v>0</v>
      </c>
      <c r="R20" s="57">
        <v>0</v>
      </c>
      <c r="S20" s="57">
        <v>0</v>
      </c>
      <c r="T20" s="57">
        <v>0</v>
      </c>
      <c r="U20" s="58">
        <v>0</v>
      </c>
      <c r="V20" s="57">
        <v>0</v>
      </c>
      <c r="W20" s="57">
        <v>0</v>
      </c>
      <c r="X20" s="57">
        <v>0</v>
      </c>
      <c r="Y20" s="50"/>
    </row>
    <row r="21" spans="2:25" ht="32.25" customHeight="1" x14ac:dyDescent="0.25">
      <c r="B21" s="30"/>
      <c r="C21" s="376" t="s">
        <v>156</v>
      </c>
      <c r="D21" s="378"/>
      <c r="E21" s="66">
        <f>SUM(E12:E20)</f>
        <v>14331139.890000001</v>
      </c>
      <c r="F21" s="67">
        <f>SUM(F12:F20)</f>
        <v>931388.59</v>
      </c>
      <c r="G21" s="68">
        <v>0</v>
      </c>
      <c r="H21" s="69">
        <v>0</v>
      </c>
      <c r="I21" s="70">
        <f>I58+I12+I13+I14+I15+I16+I17+I18+I19+I20</f>
        <v>1764</v>
      </c>
      <c r="J21" s="71">
        <f>J58+J12+J13+J14+J15+J16+J17+J18+J19+J20</f>
        <v>5726261.5199999996</v>
      </c>
      <c r="K21" s="70">
        <f>K58+K12+K13+K14+K15+K16+K17+K18+K19+K20</f>
        <v>300</v>
      </c>
      <c r="L21" s="71">
        <f>L58+L12+L13+L14+L15+L16+L17+L18+L19+L20</f>
        <v>471669</v>
      </c>
      <c r="M21" s="70">
        <f>M20+M19+M18+M17+M16+M15+M14+M13+M12+M58</f>
        <v>2432</v>
      </c>
      <c r="N21" s="71">
        <f>N58+N12+N13+N14+N15+N16+N17+N18+N19+N20</f>
        <v>6801331.1999999993</v>
      </c>
      <c r="O21" s="72">
        <f>O58+O12+O13+O14+O15+O16+O17+O18+O19+O20</f>
        <v>278</v>
      </c>
      <c r="P21" s="69">
        <f>P58+P12+P13+P14+P15+P16+P17+P18+P19+P20</f>
        <v>400489.57999999996</v>
      </c>
      <c r="Q21" s="72">
        <v>0</v>
      </c>
      <c r="R21" s="69">
        <v>0</v>
      </c>
      <c r="S21" s="69">
        <v>0</v>
      </c>
      <c r="T21" s="69">
        <v>0</v>
      </c>
      <c r="U21" s="72">
        <v>0</v>
      </c>
      <c r="V21" s="69">
        <v>0</v>
      </c>
      <c r="W21" s="69">
        <v>0</v>
      </c>
      <c r="X21" s="69">
        <v>0</v>
      </c>
      <c r="Y21" s="50"/>
    </row>
    <row r="22" spans="2:25" ht="19.5" customHeight="1" x14ac:dyDescent="0.25">
      <c r="B22" s="30"/>
      <c r="C22" s="350" t="s">
        <v>27</v>
      </c>
      <c r="D22" s="367" t="s">
        <v>0</v>
      </c>
      <c r="E22" s="370" t="s">
        <v>28</v>
      </c>
      <c r="F22" s="375" t="s">
        <v>29</v>
      </c>
      <c r="G22" s="348"/>
      <c r="H22" s="348"/>
      <c r="I22" s="348"/>
      <c r="J22" s="348"/>
      <c r="K22" s="348"/>
      <c r="L22" s="348"/>
      <c r="M22" s="348"/>
      <c r="N22" s="348"/>
      <c r="O22" s="348"/>
      <c r="P22" s="349"/>
      <c r="Q22" s="347" t="s">
        <v>94</v>
      </c>
      <c r="R22" s="348"/>
      <c r="S22" s="348"/>
      <c r="T22" s="348"/>
      <c r="U22" s="348"/>
      <c r="V22" s="348"/>
      <c r="W22" s="348"/>
      <c r="X22" s="349"/>
      <c r="Y22" s="50"/>
    </row>
    <row r="23" spans="2:25" ht="22.5" customHeight="1" x14ac:dyDescent="0.25">
      <c r="B23" s="30"/>
      <c r="C23" s="374"/>
      <c r="D23" s="368"/>
      <c r="E23" s="368"/>
      <c r="F23" s="370" t="s">
        <v>30</v>
      </c>
      <c r="G23" s="356" t="s">
        <v>31</v>
      </c>
      <c r="H23" s="357"/>
      <c r="I23" s="356" t="s">
        <v>57</v>
      </c>
      <c r="J23" s="357"/>
      <c r="K23" s="356" t="s">
        <v>109</v>
      </c>
      <c r="L23" s="357"/>
      <c r="M23" s="356" t="s">
        <v>58</v>
      </c>
      <c r="N23" s="357"/>
      <c r="O23" s="356" t="s">
        <v>59</v>
      </c>
      <c r="P23" s="357"/>
      <c r="Q23" s="356" t="s">
        <v>100</v>
      </c>
      <c r="R23" s="357"/>
      <c r="S23" s="356" t="s">
        <v>115</v>
      </c>
      <c r="T23" s="363"/>
      <c r="U23" s="352" t="s">
        <v>32</v>
      </c>
      <c r="V23" s="353"/>
      <c r="W23" s="350" t="s">
        <v>33</v>
      </c>
      <c r="X23" s="370" t="s">
        <v>34</v>
      </c>
      <c r="Y23" s="50"/>
    </row>
    <row r="24" spans="2:25" ht="48.75" customHeight="1" x14ac:dyDescent="0.25">
      <c r="B24" s="30"/>
      <c r="C24" s="351"/>
      <c r="D24" s="369"/>
      <c r="E24" s="369"/>
      <c r="F24" s="369"/>
      <c r="G24" s="358"/>
      <c r="H24" s="359"/>
      <c r="I24" s="358"/>
      <c r="J24" s="359"/>
      <c r="K24" s="358"/>
      <c r="L24" s="359"/>
      <c r="M24" s="358"/>
      <c r="N24" s="359"/>
      <c r="O24" s="358"/>
      <c r="P24" s="359"/>
      <c r="Q24" s="358"/>
      <c r="R24" s="359"/>
      <c r="S24" s="364"/>
      <c r="T24" s="365"/>
      <c r="U24" s="354"/>
      <c r="V24" s="355"/>
      <c r="W24" s="351"/>
      <c r="X24" s="369"/>
      <c r="Y24" s="50"/>
    </row>
    <row r="25" spans="2:25" ht="14.25" customHeight="1" x14ac:dyDescent="0.25">
      <c r="B25" s="30"/>
      <c r="C25" s="41"/>
      <c r="D25" s="41"/>
      <c r="E25" s="41" t="s">
        <v>14</v>
      </c>
      <c r="F25" s="41" t="s">
        <v>14</v>
      </c>
      <c r="G25" s="41" t="s">
        <v>37</v>
      </c>
      <c r="H25" s="48" t="s">
        <v>14</v>
      </c>
      <c r="I25" s="41" t="s">
        <v>8</v>
      </c>
      <c r="J25" s="48" t="s">
        <v>14</v>
      </c>
      <c r="K25" s="41" t="s">
        <v>8</v>
      </c>
      <c r="L25" s="48" t="s">
        <v>14</v>
      </c>
      <c r="M25" s="41" t="s">
        <v>8</v>
      </c>
      <c r="N25" s="48" t="s">
        <v>14</v>
      </c>
      <c r="O25" s="41" t="s">
        <v>38</v>
      </c>
      <c r="P25" s="48" t="s">
        <v>14</v>
      </c>
      <c r="Q25" s="41" t="s">
        <v>8</v>
      </c>
      <c r="R25" s="48" t="s">
        <v>14</v>
      </c>
      <c r="S25" s="276" t="s">
        <v>8</v>
      </c>
      <c r="T25" s="275" t="s">
        <v>14</v>
      </c>
      <c r="U25" s="41" t="s">
        <v>8</v>
      </c>
      <c r="V25" s="48" t="s">
        <v>14</v>
      </c>
      <c r="W25" s="41" t="s">
        <v>14</v>
      </c>
      <c r="X25" s="48" t="s">
        <v>14</v>
      </c>
      <c r="Y25" s="50"/>
    </row>
    <row r="26" spans="2:25" ht="9.75" customHeight="1" x14ac:dyDescent="0.25">
      <c r="B26" s="30"/>
      <c r="C26" s="41">
        <v>1</v>
      </c>
      <c r="D26" s="41">
        <v>2</v>
      </c>
      <c r="E26" s="276">
        <v>3</v>
      </c>
      <c r="F26" s="276">
        <v>4</v>
      </c>
      <c r="G26" s="276">
        <v>5</v>
      </c>
      <c r="H26" s="276">
        <v>6</v>
      </c>
      <c r="I26" s="276">
        <v>7</v>
      </c>
      <c r="J26" s="276">
        <v>8</v>
      </c>
      <c r="K26" s="276">
        <v>9</v>
      </c>
      <c r="L26" s="276">
        <v>10</v>
      </c>
      <c r="M26" s="276">
        <v>11</v>
      </c>
      <c r="N26" s="276">
        <v>12</v>
      </c>
      <c r="O26" s="276">
        <v>13</v>
      </c>
      <c r="P26" s="276">
        <v>14</v>
      </c>
      <c r="Q26" s="276">
        <v>15</v>
      </c>
      <c r="R26" s="276">
        <v>16</v>
      </c>
      <c r="S26" s="276">
        <v>17</v>
      </c>
      <c r="T26" s="276">
        <v>18</v>
      </c>
      <c r="U26" s="276">
        <v>19</v>
      </c>
      <c r="V26" s="276">
        <v>20</v>
      </c>
      <c r="W26" s="276">
        <v>21</v>
      </c>
      <c r="X26" s="276">
        <v>22</v>
      </c>
      <c r="Y26" s="50"/>
    </row>
    <row r="27" spans="2:25" x14ac:dyDescent="0.25">
      <c r="B27" s="30"/>
      <c r="C27" s="73" t="s">
        <v>25</v>
      </c>
      <c r="D27" s="74"/>
      <c r="E27" s="74"/>
      <c r="F27" s="74"/>
      <c r="G27" s="74"/>
      <c r="H27" s="74"/>
      <c r="I27" s="74"/>
      <c r="J27" s="74"/>
      <c r="K27" s="74"/>
      <c r="L27" s="75">
        <v>1653.99</v>
      </c>
      <c r="M27" s="75"/>
      <c r="N27" s="75">
        <v>2942.02</v>
      </c>
      <c r="O27" s="74"/>
      <c r="P27" s="74"/>
      <c r="Q27" s="74"/>
      <c r="R27" s="74"/>
      <c r="S27" s="74"/>
      <c r="T27" s="74"/>
      <c r="U27" s="74"/>
      <c r="V27" s="74"/>
      <c r="W27" s="74"/>
      <c r="X27" s="76"/>
      <c r="Y27" s="50"/>
    </row>
    <row r="28" spans="2:25" ht="16.5" customHeight="1" x14ac:dyDescent="0.25">
      <c r="B28" s="30"/>
      <c r="C28" s="376" t="s">
        <v>39</v>
      </c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3"/>
      <c r="Y28" s="50"/>
    </row>
    <row r="29" spans="2:25" ht="18" x14ac:dyDescent="0.25">
      <c r="B29" s="30"/>
      <c r="C29" s="34">
        <v>1</v>
      </c>
      <c r="D29" s="31" t="s">
        <v>61</v>
      </c>
      <c r="E29" s="77">
        <f t="shared" ref="E29:E33" si="1">F29+H29+J29+L29+N29+P29+R29+V29+W29+X29</f>
        <v>1020511.83</v>
      </c>
      <c r="F29" s="77">
        <f>Табл2.2!D30</f>
        <v>0</v>
      </c>
      <c r="G29" s="58">
        <v>0</v>
      </c>
      <c r="H29" s="57">
        <v>0</v>
      </c>
      <c r="I29" s="58">
        <v>0</v>
      </c>
      <c r="J29" s="57">
        <v>0</v>
      </c>
      <c r="K29" s="58">
        <v>617</v>
      </c>
      <c r="L29" s="56">
        <f>K29*L27</f>
        <v>1020511.83</v>
      </c>
      <c r="M29" s="58">
        <v>0</v>
      </c>
      <c r="N29" s="57">
        <f>M29*N27</f>
        <v>0</v>
      </c>
      <c r="O29" s="58">
        <v>0</v>
      </c>
      <c r="P29" s="57">
        <v>0</v>
      </c>
      <c r="Q29" s="58">
        <v>0</v>
      </c>
      <c r="R29" s="57">
        <v>0</v>
      </c>
      <c r="S29" s="57">
        <v>0</v>
      </c>
      <c r="T29" s="57">
        <v>0</v>
      </c>
      <c r="U29" s="58">
        <v>0</v>
      </c>
      <c r="V29" s="57">
        <v>0</v>
      </c>
      <c r="W29" s="57">
        <v>0</v>
      </c>
      <c r="X29" s="57">
        <v>0</v>
      </c>
      <c r="Y29" s="50"/>
    </row>
    <row r="30" spans="2:25" ht="18" x14ac:dyDescent="0.25">
      <c r="B30" s="30"/>
      <c r="C30" s="41">
        <v>2</v>
      </c>
      <c r="D30" s="31" t="s">
        <v>62</v>
      </c>
      <c r="E30" s="64">
        <f t="shared" si="1"/>
        <v>529802.11</v>
      </c>
      <c r="F30" s="64">
        <f>Табл2.2!D31</f>
        <v>123803.34999999999</v>
      </c>
      <c r="G30" s="58">
        <v>0</v>
      </c>
      <c r="H30" s="57">
        <v>0</v>
      </c>
      <c r="I30" s="58">
        <v>0</v>
      </c>
      <c r="J30" s="57">
        <v>0</v>
      </c>
      <c r="K30" s="60">
        <v>0</v>
      </c>
      <c r="L30" s="59">
        <f>K30*L27</f>
        <v>0</v>
      </c>
      <c r="M30" s="60">
        <v>138</v>
      </c>
      <c r="N30" s="39">
        <f>M30*N27</f>
        <v>405998.76</v>
      </c>
      <c r="O30" s="58">
        <v>0</v>
      </c>
      <c r="P30" s="57">
        <v>0</v>
      </c>
      <c r="Q30" s="58">
        <v>0</v>
      </c>
      <c r="R30" s="57">
        <v>0</v>
      </c>
      <c r="S30" s="57">
        <v>0</v>
      </c>
      <c r="T30" s="57">
        <v>0</v>
      </c>
      <c r="U30" s="58">
        <v>0</v>
      </c>
      <c r="V30" s="57">
        <v>0</v>
      </c>
      <c r="W30" s="57">
        <v>0</v>
      </c>
      <c r="X30" s="57">
        <v>0</v>
      </c>
      <c r="Y30" s="50"/>
    </row>
    <row r="31" spans="2:25" ht="18" x14ac:dyDescent="0.25">
      <c r="B31" s="30"/>
      <c r="C31" s="34">
        <v>3</v>
      </c>
      <c r="D31" s="31" t="s">
        <v>64</v>
      </c>
      <c r="E31" s="77">
        <f t="shared" si="1"/>
        <v>1035041.5999999999</v>
      </c>
      <c r="F31" s="77">
        <f>Табл2.2!D32</f>
        <v>270116.39999999997</v>
      </c>
      <c r="G31" s="58">
        <v>0</v>
      </c>
      <c r="H31" s="57">
        <v>0</v>
      </c>
      <c r="I31" s="58">
        <v>0</v>
      </c>
      <c r="J31" s="57">
        <v>0</v>
      </c>
      <c r="K31" s="58">
        <v>0</v>
      </c>
      <c r="L31" s="55">
        <f>K31*L27</f>
        <v>0</v>
      </c>
      <c r="M31" s="58">
        <v>260</v>
      </c>
      <c r="N31" s="56">
        <f>M31*N27</f>
        <v>764925.2</v>
      </c>
      <c r="O31" s="58">
        <v>0</v>
      </c>
      <c r="P31" s="57">
        <v>0</v>
      </c>
      <c r="Q31" s="58">
        <v>0</v>
      </c>
      <c r="R31" s="57">
        <v>0</v>
      </c>
      <c r="S31" s="57">
        <v>0</v>
      </c>
      <c r="T31" s="57">
        <v>0</v>
      </c>
      <c r="U31" s="58">
        <v>0</v>
      </c>
      <c r="V31" s="57">
        <v>0</v>
      </c>
      <c r="W31" s="57">
        <v>0</v>
      </c>
      <c r="X31" s="57">
        <v>0</v>
      </c>
      <c r="Y31" s="50"/>
    </row>
    <row r="32" spans="2:25" ht="18" x14ac:dyDescent="0.25">
      <c r="B32" s="30"/>
      <c r="C32" s="41">
        <v>4</v>
      </c>
      <c r="D32" s="31" t="s">
        <v>66</v>
      </c>
      <c r="E32" s="64">
        <f t="shared" si="1"/>
        <v>115779.3</v>
      </c>
      <c r="F32" s="64">
        <f>Табл2.2!D33</f>
        <v>0</v>
      </c>
      <c r="G32" s="58">
        <v>0</v>
      </c>
      <c r="H32" s="57">
        <v>0</v>
      </c>
      <c r="I32" s="58">
        <v>0</v>
      </c>
      <c r="J32" s="57">
        <v>0</v>
      </c>
      <c r="K32" s="60">
        <v>70</v>
      </c>
      <c r="L32" s="39">
        <f>K32*L27</f>
        <v>115779.3</v>
      </c>
      <c r="M32" s="58">
        <v>0</v>
      </c>
      <c r="N32" s="57">
        <f>M32*N27</f>
        <v>0</v>
      </c>
      <c r="O32" s="58">
        <v>0</v>
      </c>
      <c r="P32" s="57">
        <v>0</v>
      </c>
      <c r="Q32" s="58">
        <v>0</v>
      </c>
      <c r="R32" s="57">
        <v>0</v>
      </c>
      <c r="S32" s="57">
        <v>0</v>
      </c>
      <c r="T32" s="57">
        <v>0</v>
      </c>
      <c r="U32" s="58">
        <v>0</v>
      </c>
      <c r="V32" s="57">
        <v>0</v>
      </c>
      <c r="W32" s="57">
        <v>0</v>
      </c>
      <c r="X32" s="57">
        <v>0</v>
      </c>
      <c r="Y32" s="50"/>
    </row>
    <row r="33" spans="2:25" ht="18" x14ac:dyDescent="0.25">
      <c r="B33" s="30"/>
      <c r="C33" s="34">
        <v>5</v>
      </c>
      <c r="D33" s="32" t="s">
        <v>68</v>
      </c>
      <c r="E33" s="77">
        <f t="shared" si="1"/>
        <v>964205.81</v>
      </c>
      <c r="F33" s="77">
        <f>Табл2.2!D34</f>
        <v>186830.50999999998</v>
      </c>
      <c r="G33" s="58">
        <v>0</v>
      </c>
      <c r="H33" s="57">
        <v>0</v>
      </c>
      <c r="I33" s="58">
        <v>0</v>
      </c>
      <c r="J33" s="57">
        <v>0</v>
      </c>
      <c r="K33" s="79">
        <v>470</v>
      </c>
      <c r="L33" s="56">
        <f>K33*L27</f>
        <v>777375.3</v>
      </c>
      <c r="M33" s="58">
        <v>0</v>
      </c>
      <c r="N33" s="57">
        <f>M33*N27</f>
        <v>0</v>
      </c>
      <c r="O33" s="58">
        <v>0</v>
      </c>
      <c r="P33" s="57">
        <v>0</v>
      </c>
      <c r="Q33" s="58">
        <v>0</v>
      </c>
      <c r="R33" s="57">
        <v>0</v>
      </c>
      <c r="S33" s="57">
        <v>0</v>
      </c>
      <c r="T33" s="57">
        <v>0</v>
      </c>
      <c r="U33" s="58">
        <v>0</v>
      </c>
      <c r="V33" s="57">
        <v>0</v>
      </c>
      <c r="W33" s="57">
        <v>0</v>
      </c>
      <c r="X33" s="57">
        <v>0</v>
      </c>
      <c r="Y33" s="50"/>
    </row>
    <row r="34" spans="2:25" ht="30.6" customHeight="1" x14ac:dyDescent="0.25">
      <c r="B34" s="30"/>
      <c r="C34" s="376" t="s">
        <v>155</v>
      </c>
      <c r="D34" s="373"/>
      <c r="E34" s="82">
        <f t="shared" ref="E34:X34" si="2">SUM(E29:E33)</f>
        <v>3665340.65</v>
      </c>
      <c r="F34" s="82">
        <f t="shared" si="2"/>
        <v>580750.25999999989</v>
      </c>
      <c r="G34" s="82">
        <f t="shared" si="2"/>
        <v>0</v>
      </c>
      <c r="H34" s="82">
        <f t="shared" si="2"/>
        <v>0</v>
      </c>
      <c r="I34" s="82">
        <f t="shared" si="2"/>
        <v>0</v>
      </c>
      <c r="J34" s="82">
        <f t="shared" si="2"/>
        <v>0</v>
      </c>
      <c r="K34" s="82">
        <f t="shared" si="2"/>
        <v>1157</v>
      </c>
      <c r="L34" s="82">
        <f t="shared" si="2"/>
        <v>1913666.43</v>
      </c>
      <c r="M34" s="82">
        <f t="shared" si="2"/>
        <v>398</v>
      </c>
      <c r="N34" s="82">
        <f t="shared" si="2"/>
        <v>1170923.96</v>
      </c>
      <c r="O34" s="82">
        <f t="shared" si="2"/>
        <v>0</v>
      </c>
      <c r="P34" s="82">
        <f t="shared" si="2"/>
        <v>0</v>
      </c>
      <c r="Q34" s="82">
        <f t="shared" si="2"/>
        <v>0</v>
      </c>
      <c r="R34" s="82">
        <f t="shared" si="2"/>
        <v>0</v>
      </c>
      <c r="S34" s="82">
        <f t="shared" si="2"/>
        <v>0</v>
      </c>
      <c r="T34" s="82">
        <f t="shared" si="2"/>
        <v>0</v>
      </c>
      <c r="U34" s="82">
        <f t="shared" si="2"/>
        <v>0</v>
      </c>
      <c r="V34" s="82">
        <f t="shared" si="2"/>
        <v>0</v>
      </c>
      <c r="W34" s="82">
        <f t="shared" si="2"/>
        <v>0</v>
      </c>
      <c r="X34" s="82">
        <f t="shared" si="2"/>
        <v>0</v>
      </c>
      <c r="Y34" s="50"/>
    </row>
    <row r="35" spans="2:25" ht="27" customHeight="1" x14ac:dyDescent="0.25">
      <c r="B35" s="30"/>
      <c r="C35" s="370" t="s">
        <v>27</v>
      </c>
      <c r="D35" s="367" t="s">
        <v>0</v>
      </c>
      <c r="E35" s="370" t="s">
        <v>28</v>
      </c>
      <c r="F35" s="360" t="s">
        <v>29</v>
      </c>
      <c r="G35" s="361"/>
      <c r="H35" s="361"/>
      <c r="I35" s="361"/>
      <c r="J35" s="361"/>
      <c r="K35" s="361"/>
      <c r="L35" s="361"/>
      <c r="M35" s="361"/>
      <c r="N35" s="361"/>
      <c r="O35" s="361"/>
      <c r="P35" s="362"/>
      <c r="Q35" s="347" t="s">
        <v>93</v>
      </c>
      <c r="R35" s="348"/>
      <c r="S35" s="348"/>
      <c r="T35" s="348"/>
      <c r="U35" s="348"/>
      <c r="V35" s="348"/>
      <c r="W35" s="348"/>
      <c r="X35" s="349"/>
      <c r="Y35" s="50"/>
    </row>
    <row r="36" spans="2:25" ht="23.25" customHeight="1" x14ac:dyDescent="0.25">
      <c r="B36" s="30"/>
      <c r="C36" s="368"/>
      <c r="D36" s="368"/>
      <c r="E36" s="368"/>
      <c r="F36" s="350" t="s">
        <v>30</v>
      </c>
      <c r="G36" s="352" t="s">
        <v>31</v>
      </c>
      <c r="H36" s="353"/>
      <c r="I36" s="356" t="s">
        <v>57</v>
      </c>
      <c r="J36" s="357"/>
      <c r="K36" s="356" t="s">
        <v>109</v>
      </c>
      <c r="L36" s="357"/>
      <c r="M36" s="356" t="s">
        <v>58</v>
      </c>
      <c r="N36" s="357"/>
      <c r="O36" s="356" t="s">
        <v>59</v>
      </c>
      <c r="P36" s="357"/>
      <c r="Q36" s="356" t="s">
        <v>99</v>
      </c>
      <c r="R36" s="357"/>
      <c r="S36" s="356" t="s">
        <v>115</v>
      </c>
      <c r="T36" s="363"/>
      <c r="U36" s="352" t="s">
        <v>32</v>
      </c>
      <c r="V36" s="353"/>
      <c r="W36" s="350" t="s">
        <v>33</v>
      </c>
      <c r="X36" s="370" t="s">
        <v>34</v>
      </c>
      <c r="Y36" s="50"/>
    </row>
    <row r="37" spans="2:25" ht="45" customHeight="1" x14ac:dyDescent="0.25">
      <c r="B37" s="30"/>
      <c r="C37" s="369"/>
      <c r="D37" s="369"/>
      <c r="E37" s="369"/>
      <c r="F37" s="351"/>
      <c r="G37" s="354"/>
      <c r="H37" s="355"/>
      <c r="I37" s="358"/>
      <c r="J37" s="359"/>
      <c r="K37" s="358"/>
      <c r="L37" s="359"/>
      <c r="M37" s="358"/>
      <c r="N37" s="359"/>
      <c r="O37" s="358"/>
      <c r="P37" s="359"/>
      <c r="Q37" s="358"/>
      <c r="R37" s="359"/>
      <c r="S37" s="364"/>
      <c r="T37" s="365"/>
      <c r="U37" s="354"/>
      <c r="V37" s="355"/>
      <c r="W37" s="351"/>
      <c r="X37" s="369"/>
      <c r="Y37" s="50"/>
    </row>
    <row r="38" spans="2:25" ht="15" customHeight="1" x14ac:dyDescent="0.25">
      <c r="B38" s="30"/>
      <c r="C38" s="41"/>
      <c r="D38" s="41"/>
      <c r="E38" s="41" t="s">
        <v>14</v>
      </c>
      <c r="F38" s="41" t="s">
        <v>14</v>
      </c>
      <c r="G38" s="41" t="s">
        <v>37</v>
      </c>
      <c r="H38" s="48" t="s">
        <v>14</v>
      </c>
      <c r="I38" s="41" t="s">
        <v>8</v>
      </c>
      <c r="J38" s="48" t="s">
        <v>14</v>
      </c>
      <c r="K38" s="41" t="s">
        <v>8</v>
      </c>
      <c r="L38" s="48" t="s">
        <v>14</v>
      </c>
      <c r="M38" s="41" t="s">
        <v>8</v>
      </c>
      <c r="N38" s="48" t="s">
        <v>14</v>
      </c>
      <c r="O38" s="41" t="s">
        <v>38</v>
      </c>
      <c r="P38" s="48" t="s">
        <v>14</v>
      </c>
      <c r="Q38" s="41" t="s">
        <v>8</v>
      </c>
      <c r="R38" s="48" t="s">
        <v>14</v>
      </c>
      <c r="S38" s="276" t="s">
        <v>8</v>
      </c>
      <c r="T38" s="275" t="s">
        <v>14</v>
      </c>
      <c r="U38" s="41" t="s">
        <v>8</v>
      </c>
      <c r="V38" s="48" t="s">
        <v>14</v>
      </c>
      <c r="W38" s="41" t="s">
        <v>14</v>
      </c>
      <c r="X38" s="48" t="s">
        <v>14</v>
      </c>
      <c r="Y38" s="50"/>
    </row>
    <row r="39" spans="2:25" ht="15" customHeight="1" x14ac:dyDescent="0.25">
      <c r="B39" s="30"/>
      <c r="C39" s="41">
        <v>1</v>
      </c>
      <c r="D39" s="41">
        <v>2</v>
      </c>
      <c r="E39" s="276">
        <v>3</v>
      </c>
      <c r="F39" s="276">
        <v>4</v>
      </c>
      <c r="G39" s="276">
        <v>5</v>
      </c>
      <c r="H39" s="276">
        <v>6</v>
      </c>
      <c r="I39" s="276">
        <v>7</v>
      </c>
      <c r="J39" s="276">
        <v>8</v>
      </c>
      <c r="K39" s="276">
        <v>9</v>
      </c>
      <c r="L39" s="276">
        <v>10</v>
      </c>
      <c r="M39" s="276">
        <v>11</v>
      </c>
      <c r="N39" s="276">
        <v>12</v>
      </c>
      <c r="O39" s="276">
        <v>13</v>
      </c>
      <c r="P39" s="276">
        <v>14</v>
      </c>
      <c r="Q39" s="276">
        <v>15</v>
      </c>
      <c r="R39" s="276">
        <v>16</v>
      </c>
      <c r="S39" s="276">
        <v>17</v>
      </c>
      <c r="T39" s="276">
        <v>18</v>
      </c>
      <c r="U39" s="276">
        <v>19</v>
      </c>
      <c r="V39" s="276">
        <v>20</v>
      </c>
      <c r="W39" s="276">
        <v>21</v>
      </c>
      <c r="X39" s="276">
        <v>22</v>
      </c>
      <c r="Y39" s="50"/>
    </row>
    <row r="40" spans="2:25" x14ac:dyDescent="0.25">
      <c r="B40" s="30"/>
      <c r="C40" s="73" t="s">
        <v>26</v>
      </c>
      <c r="D40" s="74"/>
      <c r="E40" s="74"/>
      <c r="F40" s="74"/>
      <c r="G40" s="74"/>
      <c r="H40" s="74"/>
      <c r="I40" s="74"/>
      <c r="J40" s="74"/>
      <c r="K40" s="74"/>
      <c r="L40" s="75">
        <v>2614</v>
      </c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6"/>
      <c r="Y40" s="84"/>
    </row>
    <row r="41" spans="2:25" ht="18" customHeight="1" x14ac:dyDescent="0.25">
      <c r="B41" s="30"/>
      <c r="C41" s="382" t="s">
        <v>36</v>
      </c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4"/>
      <c r="Y41" s="50"/>
    </row>
    <row r="42" spans="2:25" s="258" customFormat="1" ht="8.4499999999999993" customHeight="1" x14ac:dyDescent="0.25">
      <c r="B42" s="259"/>
      <c r="C42" s="260">
        <v>1</v>
      </c>
      <c r="D42" s="261" t="s">
        <v>69</v>
      </c>
      <c r="E42" s="262">
        <f>F42+H42+J42+L42+N42+P42+R42+V42+W42+X42</f>
        <v>0</v>
      </c>
      <c r="F42" s="262">
        <f>Табл2.2!D43</f>
        <v>0</v>
      </c>
      <c r="G42" s="263">
        <v>0</v>
      </c>
      <c r="H42" s="264">
        <v>0</v>
      </c>
      <c r="I42" s="265">
        <v>0</v>
      </c>
      <c r="J42" s="264">
        <v>0</v>
      </c>
      <c r="K42" s="265">
        <v>0</v>
      </c>
      <c r="L42" s="264">
        <f>K42*L40</f>
        <v>0</v>
      </c>
      <c r="M42" s="265">
        <v>0</v>
      </c>
      <c r="N42" s="264">
        <v>0</v>
      </c>
      <c r="O42" s="265">
        <v>0</v>
      </c>
      <c r="P42" s="264">
        <v>0</v>
      </c>
      <c r="Q42" s="265">
        <v>0</v>
      </c>
      <c r="R42" s="264">
        <v>0</v>
      </c>
      <c r="S42" s="264">
        <v>0</v>
      </c>
      <c r="T42" s="264">
        <v>0</v>
      </c>
      <c r="U42" s="265">
        <v>0</v>
      </c>
      <c r="V42" s="264">
        <v>0</v>
      </c>
      <c r="W42" s="264">
        <v>0</v>
      </c>
      <c r="X42" s="266">
        <v>0</v>
      </c>
      <c r="Y42" s="257"/>
    </row>
    <row r="43" spans="2:25" ht="18" x14ac:dyDescent="0.25">
      <c r="B43" s="30"/>
      <c r="C43" s="245">
        <v>1</v>
      </c>
      <c r="D43" s="31" t="s">
        <v>70</v>
      </c>
      <c r="E43" s="64">
        <f>F43+H43+J43+L43+N43+P43+R43+T43+V43</f>
        <v>339359</v>
      </c>
      <c r="F43" s="64">
        <f>Табл2.2!D44</f>
        <v>339359</v>
      </c>
      <c r="G43" s="39">
        <v>0</v>
      </c>
      <c r="H43" s="81">
        <v>0</v>
      </c>
      <c r="I43" s="60">
        <v>0</v>
      </c>
      <c r="J43" s="81">
        <v>0</v>
      </c>
      <c r="K43" s="60">
        <v>0</v>
      </c>
      <c r="L43" s="81">
        <f>K43*L40</f>
        <v>0</v>
      </c>
      <c r="M43" s="86">
        <v>0</v>
      </c>
      <c r="N43" s="59">
        <v>0</v>
      </c>
      <c r="O43" s="60">
        <v>0</v>
      </c>
      <c r="P43" s="81">
        <v>0</v>
      </c>
      <c r="Q43" s="86">
        <v>0</v>
      </c>
      <c r="R43" s="59">
        <v>0</v>
      </c>
      <c r="S43" s="59">
        <v>0</v>
      </c>
      <c r="T43" s="59">
        <v>0</v>
      </c>
      <c r="U43" s="60">
        <v>0</v>
      </c>
      <c r="V43" s="81">
        <v>0</v>
      </c>
      <c r="W43" s="81">
        <v>0</v>
      </c>
      <c r="X43" s="81">
        <v>0</v>
      </c>
      <c r="Y43" s="50"/>
    </row>
    <row r="44" spans="2:25" s="193" customFormat="1" ht="18" x14ac:dyDescent="0.25">
      <c r="B44" s="200"/>
      <c r="C44" s="201">
        <v>2</v>
      </c>
      <c r="D44" s="184" t="s">
        <v>71</v>
      </c>
      <c r="E44" s="64">
        <f t="shared" ref="E44:E68" si="3">F44+H44+J44+L44+N44+P44+R44+T44+V44</f>
        <v>1462030</v>
      </c>
      <c r="F44" s="202">
        <f>Табл2.2!D45</f>
        <v>547130</v>
      </c>
      <c r="G44" s="203">
        <v>0</v>
      </c>
      <c r="H44" s="204">
        <v>0</v>
      </c>
      <c r="I44" s="205">
        <v>0</v>
      </c>
      <c r="J44" s="204">
        <v>0</v>
      </c>
      <c r="K44" s="185">
        <v>350</v>
      </c>
      <c r="L44" s="206">
        <f>K44*L40</f>
        <v>914900</v>
      </c>
      <c r="M44" s="207">
        <v>0</v>
      </c>
      <c r="N44" s="208">
        <v>0</v>
      </c>
      <c r="O44" s="205">
        <v>0</v>
      </c>
      <c r="P44" s="204">
        <v>0</v>
      </c>
      <c r="Q44" s="207">
        <v>0</v>
      </c>
      <c r="R44" s="208">
        <v>0</v>
      </c>
      <c r="S44" s="208">
        <v>0</v>
      </c>
      <c r="T44" s="208">
        <v>0</v>
      </c>
      <c r="U44" s="205">
        <v>0</v>
      </c>
      <c r="V44" s="204">
        <v>0</v>
      </c>
      <c r="W44" s="204">
        <v>0</v>
      </c>
      <c r="X44" s="204">
        <v>0</v>
      </c>
      <c r="Y44" s="183"/>
    </row>
    <row r="45" spans="2:25" ht="18" x14ac:dyDescent="0.25">
      <c r="B45" s="30"/>
      <c r="C45" s="41">
        <v>3</v>
      </c>
      <c r="D45" s="31" t="s">
        <v>72</v>
      </c>
      <c r="E45" s="64">
        <f t="shared" si="3"/>
        <v>297920</v>
      </c>
      <c r="F45" s="59">
        <f>Табл2.2!D46</f>
        <v>297920</v>
      </c>
      <c r="G45" s="56">
        <v>0</v>
      </c>
      <c r="H45" s="57">
        <v>0</v>
      </c>
      <c r="I45" s="58">
        <v>0</v>
      </c>
      <c r="J45" s="57">
        <v>0</v>
      </c>
      <c r="K45" s="86">
        <v>0</v>
      </c>
      <c r="L45" s="59">
        <f>K45*L40</f>
        <v>0</v>
      </c>
      <c r="M45" s="85">
        <v>0</v>
      </c>
      <c r="N45" s="55">
        <v>0</v>
      </c>
      <c r="O45" s="58">
        <v>0</v>
      </c>
      <c r="P45" s="57">
        <v>0</v>
      </c>
      <c r="Q45" s="85">
        <v>0</v>
      </c>
      <c r="R45" s="55">
        <v>0</v>
      </c>
      <c r="S45" s="55">
        <v>0</v>
      </c>
      <c r="T45" s="55">
        <v>0</v>
      </c>
      <c r="U45" s="58">
        <v>0</v>
      </c>
      <c r="V45" s="57">
        <v>0</v>
      </c>
      <c r="W45" s="57">
        <v>0</v>
      </c>
      <c r="X45" s="57">
        <v>0</v>
      </c>
      <c r="Y45" s="50"/>
    </row>
    <row r="46" spans="2:25" ht="18" x14ac:dyDescent="0.25">
      <c r="B46" s="30"/>
      <c r="C46" s="40">
        <v>4</v>
      </c>
      <c r="D46" s="31" t="s">
        <v>73</v>
      </c>
      <c r="E46" s="64">
        <f t="shared" si="3"/>
        <v>219520</v>
      </c>
      <c r="F46" s="80">
        <f>Табл2.2!D47</f>
        <v>219520</v>
      </c>
      <c r="G46" s="56">
        <v>0</v>
      </c>
      <c r="H46" s="57">
        <v>0</v>
      </c>
      <c r="I46" s="58">
        <v>0</v>
      </c>
      <c r="J46" s="57">
        <v>0</v>
      </c>
      <c r="K46" s="87">
        <v>0</v>
      </c>
      <c r="L46" s="59">
        <f>K46*L41</f>
        <v>0</v>
      </c>
      <c r="M46" s="85">
        <v>0</v>
      </c>
      <c r="N46" s="55">
        <v>0</v>
      </c>
      <c r="O46" s="58">
        <v>0</v>
      </c>
      <c r="P46" s="57">
        <v>0</v>
      </c>
      <c r="Q46" s="85">
        <v>0</v>
      </c>
      <c r="R46" s="55">
        <v>0</v>
      </c>
      <c r="S46" s="55">
        <v>0</v>
      </c>
      <c r="T46" s="55">
        <v>0</v>
      </c>
      <c r="U46" s="58">
        <v>0</v>
      </c>
      <c r="V46" s="57">
        <v>0</v>
      </c>
      <c r="W46" s="57">
        <v>0</v>
      </c>
      <c r="X46" s="57">
        <v>0</v>
      </c>
      <c r="Y46" s="50"/>
    </row>
    <row r="47" spans="2:25" ht="18" x14ac:dyDescent="0.25">
      <c r="B47" s="30"/>
      <c r="C47" s="34">
        <v>5</v>
      </c>
      <c r="D47" s="31" t="s">
        <v>74</v>
      </c>
      <c r="E47" s="64">
        <f t="shared" si="3"/>
        <v>417820</v>
      </c>
      <c r="F47" s="55">
        <f>Табл2.2!D48</f>
        <v>417820</v>
      </c>
      <c r="G47" s="56">
        <v>0</v>
      </c>
      <c r="H47" s="57">
        <v>0</v>
      </c>
      <c r="I47" s="58">
        <v>0</v>
      </c>
      <c r="J47" s="57">
        <v>0</v>
      </c>
      <c r="K47" s="85">
        <v>0</v>
      </c>
      <c r="L47" s="59">
        <f>K47*L42</f>
        <v>0</v>
      </c>
      <c r="M47" s="85">
        <v>0</v>
      </c>
      <c r="N47" s="55">
        <v>0</v>
      </c>
      <c r="O47" s="58">
        <v>0</v>
      </c>
      <c r="P47" s="57">
        <v>0</v>
      </c>
      <c r="Q47" s="85">
        <v>0</v>
      </c>
      <c r="R47" s="55">
        <v>0</v>
      </c>
      <c r="S47" s="55">
        <v>0</v>
      </c>
      <c r="T47" s="55">
        <v>0</v>
      </c>
      <c r="U47" s="58">
        <v>0</v>
      </c>
      <c r="V47" s="57">
        <v>0</v>
      </c>
      <c r="W47" s="57">
        <v>0</v>
      </c>
      <c r="X47" s="57">
        <v>0</v>
      </c>
      <c r="Y47" s="50"/>
    </row>
    <row r="48" spans="2:25" ht="18" x14ac:dyDescent="0.25">
      <c r="B48" s="30"/>
      <c r="C48" s="41">
        <v>6</v>
      </c>
      <c r="D48" s="31" t="s">
        <v>75</v>
      </c>
      <c r="E48" s="64">
        <f t="shared" si="3"/>
        <v>250880</v>
      </c>
      <c r="F48" s="59">
        <f>Табл2.2!D49</f>
        <v>250880</v>
      </c>
      <c r="G48" s="39">
        <v>0</v>
      </c>
      <c r="H48" s="81">
        <v>0</v>
      </c>
      <c r="I48" s="60">
        <v>0</v>
      </c>
      <c r="J48" s="81">
        <v>0</v>
      </c>
      <c r="K48" s="86">
        <v>0</v>
      </c>
      <c r="L48" s="59">
        <f t="shared" ref="L48:L55" si="4">K48*L43</f>
        <v>0</v>
      </c>
      <c r="M48" s="86">
        <v>0</v>
      </c>
      <c r="N48" s="59">
        <v>0</v>
      </c>
      <c r="O48" s="60">
        <v>0</v>
      </c>
      <c r="P48" s="81">
        <v>0</v>
      </c>
      <c r="Q48" s="86">
        <v>0</v>
      </c>
      <c r="R48" s="59">
        <v>0</v>
      </c>
      <c r="S48" s="59">
        <v>0</v>
      </c>
      <c r="T48" s="59">
        <v>0</v>
      </c>
      <c r="U48" s="60">
        <v>0</v>
      </c>
      <c r="V48" s="81">
        <v>0</v>
      </c>
      <c r="W48" s="81">
        <v>0</v>
      </c>
      <c r="X48" s="81">
        <v>0</v>
      </c>
      <c r="Y48" s="50"/>
    </row>
    <row r="49" spans="2:25" ht="18" x14ac:dyDescent="0.25">
      <c r="B49" s="30"/>
      <c r="C49" s="41">
        <v>7</v>
      </c>
      <c r="D49" s="31" t="s">
        <v>76</v>
      </c>
      <c r="E49" s="64">
        <f t="shared" si="3"/>
        <v>333984</v>
      </c>
      <c r="F49" s="59">
        <f>Табл2.2!D50</f>
        <v>333984</v>
      </c>
      <c r="G49" s="39">
        <v>0</v>
      </c>
      <c r="H49" s="81">
        <v>0</v>
      </c>
      <c r="I49" s="60">
        <v>0</v>
      </c>
      <c r="J49" s="81">
        <v>0</v>
      </c>
      <c r="K49" s="86">
        <v>0</v>
      </c>
      <c r="L49" s="59">
        <f t="shared" si="4"/>
        <v>0</v>
      </c>
      <c r="M49" s="60">
        <v>0</v>
      </c>
      <c r="N49" s="59">
        <v>0</v>
      </c>
      <c r="O49" s="60">
        <v>0</v>
      </c>
      <c r="P49" s="81">
        <v>0</v>
      </c>
      <c r="Q49" s="86">
        <v>0</v>
      </c>
      <c r="R49" s="59">
        <v>0</v>
      </c>
      <c r="S49" s="59">
        <v>0</v>
      </c>
      <c r="T49" s="59">
        <v>0</v>
      </c>
      <c r="U49" s="60">
        <v>0</v>
      </c>
      <c r="V49" s="81">
        <v>0</v>
      </c>
      <c r="W49" s="81">
        <v>0</v>
      </c>
      <c r="X49" s="81">
        <v>0</v>
      </c>
      <c r="Y49" s="50"/>
    </row>
    <row r="50" spans="2:25" ht="18" x14ac:dyDescent="0.25">
      <c r="B50" s="30"/>
      <c r="C50" s="41">
        <v>8</v>
      </c>
      <c r="D50" s="31" t="s">
        <v>77</v>
      </c>
      <c r="E50" s="64">
        <f t="shared" si="3"/>
        <v>188160</v>
      </c>
      <c r="F50" s="59">
        <f>Табл2.2!D51</f>
        <v>188160</v>
      </c>
      <c r="G50" s="39">
        <v>0</v>
      </c>
      <c r="H50" s="81">
        <v>0</v>
      </c>
      <c r="I50" s="60">
        <v>0</v>
      </c>
      <c r="J50" s="81">
        <v>0</v>
      </c>
      <c r="K50" s="86">
        <v>0</v>
      </c>
      <c r="L50" s="59">
        <f t="shared" si="4"/>
        <v>0</v>
      </c>
      <c r="M50" s="60">
        <v>0</v>
      </c>
      <c r="N50" s="59">
        <v>0</v>
      </c>
      <c r="O50" s="60">
        <v>0</v>
      </c>
      <c r="P50" s="81">
        <v>0</v>
      </c>
      <c r="Q50" s="86">
        <v>0</v>
      </c>
      <c r="R50" s="59">
        <v>0</v>
      </c>
      <c r="S50" s="59">
        <v>0</v>
      </c>
      <c r="T50" s="59">
        <v>0</v>
      </c>
      <c r="U50" s="60">
        <v>0</v>
      </c>
      <c r="V50" s="81">
        <v>0</v>
      </c>
      <c r="W50" s="81">
        <v>0</v>
      </c>
      <c r="X50" s="81">
        <v>0</v>
      </c>
      <c r="Y50" s="50"/>
    </row>
    <row r="51" spans="2:25" ht="21.75" customHeight="1" x14ac:dyDescent="0.25">
      <c r="B51" s="30"/>
      <c r="C51" s="41">
        <v>9</v>
      </c>
      <c r="D51" s="31" t="s">
        <v>78</v>
      </c>
      <c r="E51" s="64">
        <f t="shared" si="3"/>
        <v>203840</v>
      </c>
      <c r="F51" s="59">
        <f>Табл2.2!D52</f>
        <v>203840</v>
      </c>
      <c r="G51" s="39">
        <v>0</v>
      </c>
      <c r="H51" s="81">
        <v>0</v>
      </c>
      <c r="I51" s="60">
        <v>0</v>
      </c>
      <c r="J51" s="81">
        <v>0</v>
      </c>
      <c r="K51" s="86">
        <v>0</v>
      </c>
      <c r="L51" s="59">
        <f t="shared" si="4"/>
        <v>0</v>
      </c>
      <c r="M51" s="86">
        <v>0</v>
      </c>
      <c r="N51" s="59">
        <v>0</v>
      </c>
      <c r="O51" s="60">
        <v>0</v>
      </c>
      <c r="P51" s="81">
        <v>0</v>
      </c>
      <c r="Q51" s="86">
        <v>0</v>
      </c>
      <c r="R51" s="59">
        <v>0</v>
      </c>
      <c r="S51" s="59">
        <v>0</v>
      </c>
      <c r="T51" s="59">
        <v>0</v>
      </c>
      <c r="U51" s="60">
        <v>0</v>
      </c>
      <c r="V51" s="81">
        <v>0</v>
      </c>
      <c r="W51" s="81">
        <v>0</v>
      </c>
      <c r="X51" s="81">
        <v>0</v>
      </c>
      <c r="Y51" s="50"/>
    </row>
    <row r="52" spans="2:25" ht="23.25" customHeight="1" x14ac:dyDescent="0.25">
      <c r="B52" s="30"/>
      <c r="C52" s="41">
        <v>10</v>
      </c>
      <c r="D52" s="31" t="s">
        <v>79</v>
      </c>
      <c r="E52" s="64">
        <f t="shared" si="3"/>
        <v>297920</v>
      </c>
      <c r="F52" s="59">
        <f>Табл2.2!D53</f>
        <v>297920</v>
      </c>
      <c r="G52" s="56">
        <v>0</v>
      </c>
      <c r="H52" s="57">
        <v>0</v>
      </c>
      <c r="I52" s="58">
        <v>0</v>
      </c>
      <c r="J52" s="57">
        <v>0</v>
      </c>
      <c r="K52" s="87">
        <v>0</v>
      </c>
      <c r="L52" s="59">
        <f t="shared" si="4"/>
        <v>0</v>
      </c>
      <c r="M52" s="85">
        <v>0</v>
      </c>
      <c r="N52" s="55">
        <v>0</v>
      </c>
      <c r="O52" s="58">
        <v>0</v>
      </c>
      <c r="P52" s="57">
        <v>0</v>
      </c>
      <c r="Q52" s="85">
        <v>0</v>
      </c>
      <c r="R52" s="55">
        <v>0</v>
      </c>
      <c r="S52" s="55">
        <v>0</v>
      </c>
      <c r="T52" s="55">
        <v>0</v>
      </c>
      <c r="U52" s="58">
        <v>0</v>
      </c>
      <c r="V52" s="57">
        <v>0</v>
      </c>
      <c r="W52" s="57">
        <v>0</v>
      </c>
      <c r="X52" s="57">
        <v>0</v>
      </c>
      <c r="Y52" s="50"/>
    </row>
    <row r="53" spans="2:25" ht="21.75" customHeight="1" x14ac:dyDescent="0.25">
      <c r="B53" s="30"/>
      <c r="C53" s="40">
        <v>11</v>
      </c>
      <c r="D53" s="31" t="s">
        <v>80</v>
      </c>
      <c r="E53" s="64">
        <f t="shared" si="3"/>
        <v>197568</v>
      </c>
      <c r="F53" s="80">
        <f>Табл2.2!D54</f>
        <v>197568</v>
      </c>
      <c r="G53" s="56">
        <v>0</v>
      </c>
      <c r="H53" s="57">
        <v>0</v>
      </c>
      <c r="I53" s="58">
        <v>0</v>
      </c>
      <c r="J53" s="57">
        <v>0</v>
      </c>
      <c r="K53" s="87">
        <v>0</v>
      </c>
      <c r="L53" s="59">
        <f t="shared" si="4"/>
        <v>0</v>
      </c>
      <c r="M53" s="85">
        <v>0</v>
      </c>
      <c r="N53" s="55">
        <v>0</v>
      </c>
      <c r="O53" s="58">
        <v>0</v>
      </c>
      <c r="P53" s="57">
        <v>0</v>
      </c>
      <c r="Q53" s="85">
        <v>0</v>
      </c>
      <c r="R53" s="55">
        <v>0</v>
      </c>
      <c r="S53" s="55">
        <v>0</v>
      </c>
      <c r="T53" s="55">
        <v>0</v>
      </c>
      <c r="U53" s="58">
        <v>0</v>
      </c>
      <c r="V53" s="57">
        <v>0</v>
      </c>
      <c r="W53" s="57">
        <v>0</v>
      </c>
      <c r="X53" s="57">
        <v>0</v>
      </c>
      <c r="Y53" s="50"/>
    </row>
    <row r="54" spans="2:25" ht="23.25" customHeight="1" x14ac:dyDescent="0.25">
      <c r="B54" s="30"/>
      <c r="C54" s="34">
        <v>12</v>
      </c>
      <c r="D54" s="31" t="s">
        <v>81</v>
      </c>
      <c r="E54" s="64">
        <f t="shared" si="3"/>
        <v>133280</v>
      </c>
      <c r="F54" s="55">
        <f>Табл2.2!D55</f>
        <v>133280</v>
      </c>
      <c r="G54" s="56">
        <v>0</v>
      </c>
      <c r="H54" s="57">
        <v>0</v>
      </c>
      <c r="I54" s="58">
        <v>0</v>
      </c>
      <c r="J54" s="57">
        <v>0</v>
      </c>
      <c r="K54" s="87">
        <v>0</v>
      </c>
      <c r="L54" s="59">
        <f t="shared" si="4"/>
        <v>0</v>
      </c>
      <c r="M54" s="85">
        <v>0</v>
      </c>
      <c r="N54" s="55">
        <v>0</v>
      </c>
      <c r="O54" s="58">
        <v>0</v>
      </c>
      <c r="P54" s="57">
        <v>0</v>
      </c>
      <c r="Q54" s="85">
        <v>0</v>
      </c>
      <c r="R54" s="55">
        <v>0</v>
      </c>
      <c r="S54" s="55">
        <v>0</v>
      </c>
      <c r="T54" s="55">
        <v>0</v>
      </c>
      <c r="U54" s="58">
        <v>0</v>
      </c>
      <c r="V54" s="57">
        <v>0</v>
      </c>
      <c r="W54" s="57">
        <v>0</v>
      </c>
      <c r="X54" s="57">
        <v>0</v>
      </c>
      <c r="Y54" s="50"/>
    </row>
    <row r="55" spans="2:25" ht="22.5" customHeight="1" x14ac:dyDescent="0.25">
      <c r="B55" s="30"/>
      <c r="C55" s="41">
        <v>13</v>
      </c>
      <c r="D55" s="31" t="s">
        <v>82</v>
      </c>
      <c r="E55" s="64">
        <f t="shared" si="3"/>
        <v>125440</v>
      </c>
      <c r="F55" s="59">
        <f>Табл2.2!D56</f>
        <v>125440</v>
      </c>
      <c r="G55" s="56">
        <v>0</v>
      </c>
      <c r="H55" s="57">
        <v>0</v>
      </c>
      <c r="I55" s="58">
        <v>0</v>
      </c>
      <c r="J55" s="57">
        <v>0</v>
      </c>
      <c r="K55" s="87">
        <v>0</v>
      </c>
      <c r="L55" s="59">
        <f t="shared" si="4"/>
        <v>0</v>
      </c>
      <c r="M55" s="85">
        <v>0</v>
      </c>
      <c r="N55" s="55">
        <v>0</v>
      </c>
      <c r="O55" s="58">
        <v>0</v>
      </c>
      <c r="P55" s="57">
        <v>0</v>
      </c>
      <c r="Q55" s="85">
        <v>0</v>
      </c>
      <c r="R55" s="55">
        <v>0</v>
      </c>
      <c r="S55" s="55">
        <v>0</v>
      </c>
      <c r="T55" s="55">
        <v>0</v>
      </c>
      <c r="U55" s="58">
        <v>0</v>
      </c>
      <c r="V55" s="57">
        <v>0</v>
      </c>
      <c r="W55" s="57">
        <v>0</v>
      </c>
      <c r="X55" s="57">
        <v>0</v>
      </c>
      <c r="Y55" s="50"/>
    </row>
    <row r="56" spans="2:25" s="193" customFormat="1" ht="23.25" customHeight="1" x14ac:dyDescent="0.25">
      <c r="B56" s="200"/>
      <c r="C56" s="209">
        <v>14</v>
      </c>
      <c r="D56" s="184" t="s">
        <v>83</v>
      </c>
      <c r="E56" s="64">
        <f t="shared" si="3"/>
        <v>1668960</v>
      </c>
      <c r="F56" s="187">
        <f>Табл2.2!D57</f>
        <v>623360</v>
      </c>
      <c r="G56" s="203">
        <v>0</v>
      </c>
      <c r="H56" s="204">
        <v>0</v>
      </c>
      <c r="I56" s="205">
        <v>0</v>
      </c>
      <c r="J56" s="204">
        <v>0</v>
      </c>
      <c r="K56" s="210">
        <v>400</v>
      </c>
      <c r="L56" s="185">
        <f>K56*L40</f>
        <v>1045600</v>
      </c>
      <c r="M56" s="207">
        <v>0</v>
      </c>
      <c r="N56" s="208">
        <v>0</v>
      </c>
      <c r="O56" s="205">
        <v>0</v>
      </c>
      <c r="P56" s="204">
        <v>0</v>
      </c>
      <c r="Q56" s="207">
        <v>0</v>
      </c>
      <c r="R56" s="208">
        <v>0</v>
      </c>
      <c r="S56" s="208">
        <v>0</v>
      </c>
      <c r="T56" s="208">
        <v>0</v>
      </c>
      <c r="U56" s="205">
        <v>0</v>
      </c>
      <c r="V56" s="204">
        <v>0</v>
      </c>
      <c r="W56" s="204">
        <v>0</v>
      </c>
      <c r="X56" s="204">
        <v>0</v>
      </c>
      <c r="Y56" s="183"/>
    </row>
    <row r="57" spans="2:25" ht="25.5" customHeight="1" x14ac:dyDescent="0.25">
      <c r="B57" s="30"/>
      <c r="C57" s="211">
        <v>15</v>
      </c>
      <c r="D57" s="31" t="s">
        <v>84</v>
      </c>
      <c r="E57" s="64">
        <f t="shared" si="3"/>
        <v>199136</v>
      </c>
      <c r="F57" s="59">
        <f>Табл2.2!D58</f>
        <v>199136</v>
      </c>
      <c r="G57" s="39">
        <v>0</v>
      </c>
      <c r="H57" s="59">
        <v>0</v>
      </c>
      <c r="I57" s="60">
        <v>0</v>
      </c>
      <c r="J57" s="59">
        <v>0</v>
      </c>
      <c r="K57" s="60">
        <v>0</v>
      </c>
      <c r="L57" s="59">
        <f t="shared" ref="L57:L68" si="5">K57*L52</f>
        <v>0</v>
      </c>
      <c r="M57" s="60">
        <v>0</v>
      </c>
      <c r="N57" s="59">
        <v>0</v>
      </c>
      <c r="O57" s="60">
        <v>0</v>
      </c>
      <c r="P57" s="59">
        <v>0</v>
      </c>
      <c r="Q57" s="60">
        <v>0</v>
      </c>
      <c r="R57" s="59">
        <v>0</v>
      </c>
      <c r="S57" s="59">
        <v>0</v>
      </c>
      <c r="T57" s="59">
        <v>0</v>
      </c>
      <c r="U57" s="60">
        <v>0</v>
      </c>
      <c r="V57" s="59">
        <v>0</v>
      </c>
      <c r="W57" s="59">
        <v>0</v>
      </c>
      <c r="X57" s="59">
        <v>0</v>
      </c>
      <c r="Y57" s="50"/>
    </row>
    <row r="58" spans="2:25" s="301" customFormat="1" ht="25.9" customHeight="1" x14ac:dyDescent="0.25">
      <c r="B58" s="293"/>
      <c r="C58" s="294">
        <v>16</v>
      </c>
      <c r="D58" s="171" t="s">
        <v>60</v>
      </c>
      <c r="E58" s="295">
        <f>F58+H58+J58+L58+N58+P58+R58+T58+V58</f>
        <v>6591591</v>
      </c>
      <c r="F58" s="296">
        <f>Табл2.2!D59</f>
        <v>0</v>
      </c>
      <c r="G58" s="297">
        <v>0</v>
      </c>
      <c r="H58" s="298">
        <v>0</v>
      </c>
      <c r="I58" s="299">
        <v>0</v>
      </c>
      <c r="J58" s="297">
        <v>0</v>
      </c>
      <c r="K58" s="299">
        <v>0</v>
      </c>
      <c r="L58" s="296">
        <f>K58*L10</f>
        <v>0</v>
      </c>
      <c r="M58" s="299">
        <v>0</v>
      </c>
      <c r="N58" s="296">
        <f>M58*N10</f>
        <v>0</v>
      </c>
      <c r="O58" s="299">
        <v>0</v>
      </c>
      <c r="P58" s="298">
        <f>O58*P10</f>
        <v>0</v>
      </c>
      <c r="Q58" s="299">
        <v>0</v>
      </c>
      <c r="R58" s="298">
        <v>0</v>
      </c>
      <c r="S58" s="299">
        <v>1013</v>
      </c>
      <c r="T58" s="294">
        <v>6591591</v>
      </c>
      <c r="U58" s="299">
        <v>0</v>
      </c>
      <c r="V58" s="298">
        <v>0</v>
      </c>
      <c r="W58" s="298">
        <v>0</v>
      </c>
      <c r="X58" s="298">
        <v>0</v>
      </c>
      <c r="Y58" s="300"/>
    </row>
    <row r="59" spans="2:25" s="301" customFormat="1" ht="25.9" customHeight="1" x14ac:dyDescent="0.25">
      <c r="B59" s="293"/>
      <c r="C59" s="294">
        <v>17</v>
      </c>
      <c r="D59" s="215" t="s">
        <v>150</v>
      </c>
      <c r="E59" s="295">
        <f>F59+H59+J59+L59+N59+P59+R59+T59+V59</f>
        <v>5203830</v>
      </c>
      <c r="F59" s="296">
        <f>Табл2.2!D60</f>
        <v>0</v>
      </c>
      <c r="G59" s="297">
        <v>0</v>
      </c>
      <c r="H59" s="298">
        <v>0</v>
      </c>
      <c r="I59" s="299">
        <v>1335</v>
      </c>
      <c r="J59" s="302">
        <f>I59*3898</f>
        <v>5203830</v>
      </c>
      <c r="K59" s="299">
        <v>0</v>
      </c>
      <c r="L59" s="296">
        <v>0</v>
      </c>
      <c r="M59" s="299">
        <v>0</v>
      </c>
      <c r="N59" s="296">
        <f t="shared" ref="N59:N60" si="6">M59*N11</f>
        <v>0</v>
      </c>
      <c r="O59" s="299">
        <v>0</v>
      </c>
      <c r="P59" s="298">
        <f t="shared" ref="P59:P60" si="7">O59*P11</f>
        <v>0</v>
      </c>
      <c r="Q59" s="299">
        <v>0</v>
      </c>
      <c r="R59" s="298">
        <v>0</v>
      </c>
      <c r="S59" s="299">
        <v>0</v>
      </c>
      <c r="T59" s="294">
        <v>0</v>
      </c>
      <c r="U59" s="299">
        <v>0</v>
      </c>
      <c r="V59" s="298">
        <v>0</v>
      </c>
      <c r="W59" s="298">
        <v>0</v>
      </c>
      <c r="X59" s="298">
        <v>0</v>
      </c>
      <c r="Y59" s="300"/>
    </row>
    <row r="60" spans="2:25" s="301" customFormat="1" ht="25.9" customHeight="1" x14ac:dyDescent="0.25">
      <c r="B60" s="293"/>
      <c r="C60" s="294">
        <v>18</v>
      </c>
      <c r="D60" s="215" t="s">
        <v>151</v>
      </c>
      <c r="E60" s="295">
        <f>F60+H60+J60+L60+N60+P60+R60+T60+V60</f>
        <v>5242030.3999999994</v>
      </c>
      <c r="F60" s="296">
        <f>Табл2.2!D61</f>
        <v>0</v>
      </c>
      <c r="G60" s="297">
        <v>0</v>
      </c>
      <c r="H60" s="298">
        <v>0</v>
      </c>
      <c r="I60" s="299">
        <v>1344.8</v>
      </c>
      <c r="J60" s="302">
        <f>I60*3898</f>
        <v>5242030.3999999994</v>
      </c>
      <c r="K60" s="299">
        <v>0</v>
      </c>
      <c r="L60" s="296">
        <v>0</v>
      </c>
      <c r="M60" s="299">
        <v>0</v>
      </c>
      <c r="N60" s="296">
        <f t="shared" si="6"/>
        <v>0</v>
      </c>
      <c r="O60" s="299">
        <v>0</v>
      </c>
      <c r="P60" s="298">
        <f t="shared" si="7"/>
        <v>0</v>
      </c>
      <c r="Q60" s="299">
        <v>0</v>
      </c>
      <c r="R60" s="298">
        <v>0</v>
      </c>
      <c r="S60" s="299">
        <v>0</v>
      </c>
      <c r="T60" s="294">
        <v>0</v>
      </c>
      <c r="U60" s="299">
        <v>0</v>
      </c>
      <c r="V60" s="298">
        <v>0</v>
      </c>
      <c r="W60" s="298"/>
      <c r="X60" s="298">
        <v>0</v>
      </c>
      <c r="Y60" s="300"/>
    </row>
    <row r="61" spans="2:25" ht="27.6" customHeight="1" x14ac:dyDescent="0.25">
      <c r="B61" s="30"/>
      <c r="C61" s="211">
        <v>19</v>
      </c>
      <c r="D61" s="31" t="s">
        <v>85</v>
      </c>
      <c r="E61" s="64">
        <f t="shared" si="3"/>
        <v>109760</v>
      </c>
      <c r="F61" s="59">
        <f>Табл2.2!D62</f>
        <v>109760</v>
      </c>
      <c r="G61" s="39">
        <v>0</v>
      </c>
      <c r="H61" s="59">
        <v>0</v>
      </c>
      <c r="I61" s="60">
        <v>0</v>
      </c>
      <c r="J61" s="59">
        <v>0</v>
      </c>
      <c r="K61" s="60">
        <v>0</v>
      </c>
      <c r="L61" s="59">
        <f>K61*L54</f>
        <v>0</v>
      </c>
      <c r="M61" s="60">
        <v>0</v>
      </c>
      <c r="N61" s="59">
        <v>0</v>
      </c>
      <c r="O61" s="60">
        <v>0</v>
      </c>
      <c r="P61" s="59">
        <v>0</v>
      </c>
      <c r="Q61" s="60">
        <v>0</v>
      </c>
      <c r="R61" s="59">
        <v>0</v>
      </c>
      <c r="S61" s="59">
        <v>0</v>
      </c>
      <c r="T61" s="59">
        <v>0</v>
      </c>
      <c r="U61" s="60">
        <v>0</v>
      </c>
      <c r="V61" s="59">
        <v>0</v>
      </c>
      <c r="W61" s="59">
        <v>0</v>
      </c>
      <c r="X61" s="59">
        <v>0</v>
      </c>
      <c r="Y61" s="50"/>
    </row>
    <row r="62" spans="2:25" ht="27" customHeight="1" x14ac:dyDescent="0.25">
      <c r="B62" s="30"/>
      <c r="C62" s="40">
        <v>20</v>
      </c>
      <c r="D62" s="31" t="s">
        <v>86</v>
      </c>
      <c r="E62" s="64">
        <f t="shared" si="3"/>
        <v>228928</v>
      </c>
      <c r="F62" s="80">
        <f>Табл2.2!D63</f>
        <v>228928</v>
      </c>
      <c r="G62" s="56">
        <v>0</v>
      </c>
      <c r="H62" s="57">
        <v>0</v>
      </c>
      <c r="I62" s="58">
        <v>0</v>
      </c>
      <c r="J62" s="57">
        <v>0</v>
      </c>
      <c r="K62" s="87">
        <v>0</v>
      </c>
      <c r="L62" s="59">
        <f>K62*L55</f>
        <v>0</v>
      </c>
      <c r="M62" s="85">
        <v>0</v>
      </c>
      <c r="N62" s="55">
        <v>0</v>
      </c>
      <c r="O62" s="58">
        <v>0</v>
      </c>
      <c r="P62" s="57">
        <v>0</v>
      </c>
      <c r="Q62" s="85">
        <v>0</v>
      </c>
      <c r="R62" s="55">
        <v>0</v>
      </c>
      <c r="S62" s="55">
        <v>0</v>
      </c>
      <c r="T62" s="55">
        <v>0</v>
      </c>
      <c r="U62" s="58">
        <v>0</v>
      </c>
      <c r="V62" s="57">
        <v>0</v>
      </c>
      <c r="W62" s="57">
        <v>0</v>
      </c>
      <c r="X62" s="57">
        <v>0</v>
      </c>
      <c r="Y62" s="50"/>
    </row>
    <row r="63" spans="2:25" ht="27" customHeight="1" x14ac:dyDescent="0.25">
      <c r="B63" s="30"/>
      <c r="C63" s="34">
        <v>21</v>
      </c>
      <c r="D63" s="31" t="s">
        <v>137</v>
      </c>
      <c r="E63" s="64">
        <f t="shared" si="3"/>
        <v>501760</v>
      </c>
      <c r="F63" s="55">
        <f>Табл2.2!D64</f>
        <v>501760</v>
      </c>
      <c r="G63" s="56">
        <v>0</v>
      </c>
      <c r="H63" s="57">
        <v>0</v>
      </c>
      <c r="I63" s="58">
        <v>0</v>
      </c>
      <c r="J63" s="57">
        <v>0</v>
      </c>
      <c r="K63" s="87">
        <v>0</v>
      </c>
      <c r="L63" s="59">
        <f>K63*L56</f>
        <v>0</v>
      </c>
      <c r="M63" s="85">
        <v>0</v>
      </c>
      <c r="N63" s="55">
        <v>0</v>
      </c>
      <c r="O63" s="58">
        <v>0</v>
      </c>
      <c r="P63" s="57">
        <v>0</v>
      </c>
      <c r="Q63" s="85">
        <v>0</v>
      </c>
      <c r="R63" s="55">
        <v>0</v>
      </c>
      <c r="S63" s="55">
        <v>0</v>
      </c>
      <c r="T63" s="55">
        <v>0</v>
      </c>
      <c r="U63" s="58">
        <v>0</v>
      </c>
      <c r="V63" s="57">
        <v>0</v>
      </c>
      <c r="W63" s="57">
        <v>0</v>
      </c>
      <c r="X63" s="57">
        <v>0</v>
      </c>
      <c r="Y63" s="50"/>
    </row>
    <row r="64" spans="2:25" ht="23.45" customHeight="1" x14ac:dyDescent="0.25">
      <c r="B64" s="30"/>
      <c r="C64" s="41">
        <v>22</v>
      </c>
      <c r="D64" s="33" t="s">
        <v>87</v>
      </c>
      <c r="E64" s="64">
        <f>F64+H64+J64+L64+N64+P64+R64+T64+V64</f>
        <v>454720</v>
      </c>
      <c r="F64" s="59">
        <f>Табл2.2!D65</f>
        <v>454720</v>
      </c>
      <c r="G64" s="56">
        <v>0</v>
      </c>
      <c r="H64" s="57">
        <v>0</v>
      </c>
      <c r="I64" s="58">
        <v>0</v>
      </c>
      <c r="J64" s="57">
        <v>0</v>
      </c>
      <c r="K64" s="87">
        <v>0</v>
      </c>
      <c r="L64" s="59">
        <f>K64*L57</f>
        <v>0</v>
      </c>
      <c r="M64" s="85">
        <v>0</v>
      </c>
      <c r="N64" s="55">
        <v>0</v>
      </c>
      <c r="O64" s="58">
        <v>0</v>
      </c>
      <c r="P64" s="57">
        <v>0</v>
      </c>
      <c r="Q64" s="85">
        <v>0</v>
      </c>
      <c r="R64" s="55">
        <v>0</v>
      </c>
      <c r="S64" s="55">
        <v>0</v>
      </c>
      <c r="T64" s="55">
        <v>0</v>
      </c>
      <c r="U64" s="58">
        <v>0</v>
      </c>
      <c r="V64" s="57">
        <v>0</v>
      </c>
      <c r="W64" s="57">
        <v>0</v>
      </c>
      <c r="X64" s="57">
        <v>0</v>
      </c>
      <c r="Y64" s="50"/>
    </row>
    <row r="65" spans="2:27" ht="25.15" customHeight="1" x14ac:dyDescent="0.25">
      <c r="B65" s="30"/>
      <c r="C65" s="40">
        <v>23</v>
      </c>
      <c r="D65" s="33" t="s">
        <v>88</v>
      </c>
      <c r="E65" s="64">
        <f t="shared" si="3"/>
        <v>501760</v>
      </c>
      <c r="F65" s="80">
        <f>Табл2.2!D66</f>
        <v>501760</v>
      </c>
      <c r="G65" s="56">
        <v>0</v>
      </c>
      <c r="H65" s="57">
        <v>0</v>
      </c>
      <c r="I65" s="58">
        <v>0</v>
      </c>
      <c r="J65" s="57">
        <v>0</v>
      </c>
      <c r="K65" s="87">
        <v>0</v>
      </c>
      <c r="L65" s="59">
        <f>K65*L78</f>
        <v>0</v>
      </c>
      <c r="M65" s="85">
        <v>0</v>
      </c>
      <c r="N65" s="55">
        <v>0</v>
      </c>
      <c r="O65" s="58">
        <v>0</v>
      </c>
      <c r="P65" s="57">
        <v>0</v>
      </c>
      <c r="Q65" s="85">
        <v>0</v>
      </c>
      <c r="R65" s="55">
        <v>0</v>
      </c>
      <c r="S65" s="55">
        <v>0</v>
      </c>
      <c r="T65" s="55">
        <v>0</v>
      </c>
      <c r="U65" s="58">
        <v>0</v>
      </c>
      <c r="V65" s="57">
        <v>0</v>
      </c>
      <c r="W65" s="57">
        <v>0</v>
      </c>
      <c r="X65" s="57">
        <v>0</v>
      </c>
      <c r="Y65" s="50"/>
    </row>
    <row r="66" spans="2:27" ht="22.15" customHeight="1" x14ac:dyDescent="0.25">
      <c r="B66" s="30"/>
      <c r="C66" s="41">
        <v>24</v>
      </c>
      <c r="D66" s="33" t="s">
        <v>89</v>
      </c>
      <c r="E66" s="64">
        <f t="shared" si="3"/>
        <v>501760</v>
      </c>
      <c r="F66" s="59">
        <f>Табл2.2!D67</f>
        <v>501760</v>
      </c>
      <c r="G66" s="56">
        <v>0</v>
      </c>
      <c r="H66" s="57">
        <v>0</v>
      </c>
      <c r="I66" s="58">
        <v>0</v>
      </c>
      <c r="J66" s="57">
        <v>0</v>
      </c>
      <c r="K66" s="87">
        <v>0</v>
      </c>
      <c r="L66" s="59">
        <f t="shared" si="5"/>
        <v>0</v>
      </c>
      <c r="M66" s="85">
        <v>0</v>
      </c>
      <c r="N66" s="55">
        <v>0</v>
      </c>
      <c r="O66" s="58">
        <v>0</v>
      </c>
      <c r="P66" s="57">
        <v>0</v>
      </c>
      <c r="Q66" s="85">
        <v>0</v>
      </c>
      <c r="R66" s="55">
        <v>0</v>
      </c>
      <c r="S66" s="55">
        <v>0</v>
      </c>
      <c r="T66" s="55">
        <v>0</v>
      </c>
      <c r="U66" s="58">
        <v>0</v>
      </c>
      <c r="V66" s="57">
        <v>0</v>
      </c>
      <c r="W66" s="57">
        <v>0</v>
      </c>
      <c r="X66" s="57">
        <v>0</v>
      </c>
      <c r="Y66" s="50"/>
    </row>
    <row r="67" spans="2:27" ht="21.6" customHeight="1" x14ac:dyDescent="0.25">
      <c r="B67" s="30"/>
      <c r="C67" s="35">
        <v>25</v>
      </c>
      <c r="D67" s="33" t="s">
        <v>90</v>
      </c>
      <c r="E67" s="64">
        <f t="shared" si="3"/>
        <v>518490</v>
      </c>
      <c r="F67" s="63">
        <f>Табл2.2!D68</f>
        <v>518490</v>
      </c>
      <c r="G67" s="56">
        <v>0</v>
      </c>
      <c r="H67" s="57">
        <v>0</v>
      </c>
      <c r="I67" s="58">
        <v>0</v>
      </c>
      <c r="J67" s="57">
        <v>0</v>
      </c>
      <c r="K67" s="87">
        <v>0</v>
      </c>
      <c r="L67" s="59">
        <f t="shared" si="5"/>
        <v>0</v>
      </c>
      <c r="M67" s="85">
        <v>0</v>
      </c>
      <c r="N67" s="55">
        <v>0</v>
      </c>
      <c r="O67" s="58">
        <v>0</v>
      </c>
      <c r="P67" s="57">
        <v>0</v>
      </c>
      <c r="Q67" s="85">
        <v>0</v>
      </c>
      <c r="R67" s="55">
        <v>0</v>
      </c>
      <c r="S67" s="55">
        <v>0</v>
      </c>
      <c r="T67" s="55">
        <v>0</v>
      </c>
      <c r="U67" s="58">
        <v>0</v>
      </c>
      <c r="V67" s="57">
        <v>0</v>
      </c>
      <c r="W67" s="57">
        <v>0</v>
      </c>
      <c r="X67" s="57">
        <v>0</v>
      </c>
      <c r="Y67" s="50"/>
    </row>
    <row r="68" spans="2:27" ht="21.6" customHeight="1" x14ac:dyDescent="0.25">
      <c r="B68" s="30"/>
      <c r="C68" s="41">
        <v>26</v>
      </c>
      <c r="D68" s="31" t="s">
        <v>91</v>
      </c>
      <c r="E68" s="64">
        <f t="shared" si="3"/>
        <v>78400</v>
      </c>
      <c r="F68" s="59">
        <f>Табл2.2!D69</f>
        <v>78400</v>
      </c>
      <c r="G68" s="56">
        <v>0</v>
      </c>
      <c r="H68" s="57">
        <v>0</v>
      </c>
      <c r="I68" s="58">
        <v>0</v>
      </c>
      <c r="J68" s="57">
        <v>0</v>
      </c>
      <c r="K68" s="87">
        <v>0</v>
      </c>
      <c r="L68" s="59">
        <f t="shared" si="5"/>
        <v>0</v>
      </c>
      <c r="M68" s="85">
        <v>0</v>
      </c>
      <c r="N68" s="55">
        <v>0</v>
      </c>
      <c r="O68" s="58">
        <v>0</v>
      </c>
      <c r="P68" s="57">
        <v>0</v>
      </c>
      <c r="Q68" s="85">
        <v>0</v>
      </c>
      <c r="R68" s="55">
        <v>0</v>
      </c>
      <c r="S68" s="55">
        <v>0</v>
      </c>
      <c r="T68" s="55">
        <v>0</v>
      </c>
      <c r="U68" s="58">
        <v>0</v>
      </c>
      <c r="V68" s="57">
        <v>0</v>
      </c>
      <c r="W68" s="57">
        <v>0</v>
      </c>
      <c r="X68" s="57">
        <v>0</v>
      </c>
      <c r="Y68" s="50"/>
    </row>
    <row r="69" spans="2:27" ht="32.450000000000003" customHeight="1" x14ac:dyDescent="0.25">
      <c r="B69" s="30"/>
      <c r="C69" s="376" t="s">
        <v>154</v>
      </c>
      <c r="D69" s="373"/>
      <c r="E69" s="88">
        <f>SUM(E43:E68)</f>
        <v>26268846.399999999</v>
      </c>
      <c r="F69" s="88">
        <f t="shared" ref="F69:X69" si="8">SUM(F43:F68)</f>
        <v>7270895</v>
      </c>
      <c r="G69" s="88">
        <f t="shared" si="8"/>
        <v>0</v>
      </c>
      <c r="H69" s="88">
        <f t="shared" si="8"/>
        <v>0</v>
      </c>
      <c r="I69" s="88">
        <f t="shared" si="8"/>
        <v>2679.8</v>
      </c>
      <c r="J69" s="88">
        <f t="shared" si="8"/>
        <v>10445860.399999999</v>
      </c>
      <c r="K69" s="88">
        <f t="shared" si="8"/>
        <v>750</v>
      </c>
      <c r="L69" s="88">
        <f t="shared" si="8"/>
        <v>1960500</v>
      </c>
      <c r="M69" s="88">
        <f t="shared" si="8"/>
        <v>0</v>
      </c>
      <c r="N69" s="88">
        <f t="shared" si="8"/>
        <v>0</v>
      </c>
      <c r="O69" s="88">
        <f t="shared" si="8"/>
        <v>0</v>
      </c>
      <c r="P69" s="88">
        <f t="shared" si="8"/>
        <v>0</v>
      </c>
      <c r="Q69" s="88">
        <f t="shared" si="8"/>
        <v>0</v>
      </c>
      <c r="R69" s="88">
        <f t="shared" si="8"/>
        <v>0</v>
      </c>
      <c r="S69" s="88">
        <f t="shared" si="8"/>
        <v>1013</v>
      </c>
      <c r="T69" s="88">
        <f t="shared" si="8"/>
        <v>6591591</v>
      </c>
      <c r="U69" s="88">
        <f t="shared" si="8"/>
        <v>0</v>
      </c>
      <c r="V69" s="88">
        <f t="shared" si="8"/>
        <v>0</v>
      </c>
      <c r="W69" s="88">
        <f t="shared" si="8"/>
        <v>0</v>
      </c>
      <c r="X69" s="88">
        <f t="shared" si="8"/>
        <v>0</v>
      </c>
      <c r="Y69" s="50"/>
    </row>
    <row r="70" spans="2:27" ht="24.6" customHeight="1" x14ac:dyDescent="0.25">
      <c r="B70" s="29"/>
      <c r="C70" s="345" t="s">
        <v>163</v>
      </c>
      <c r="D70" s="346"/>
      <c r="E70" s="88">
        <f>E21+E34+E69</f>
        <v>44265326.939999998</v>
      </c>
      <c r="F70" s="88">
        <f>F69+F34+F21</f>
        <v>8783033.8499999996</v>
      </c>
      <c r="G70" s="88">
        <f t="shared" ref="G70:X70" si="9">G21+G34+G69</f>
        <v>0</v>
      </c>
      <c r="H70" s="88">
        <f t="shared" si="9"/>
        <v>0</v>
      </c>
      <c r="I70" s="88">
        <f t="shared" si="9"/>
        <v>4443.8</v>
      </c>
      <c r="J70" s="88">
        <f t="shared" si="9"/>
        <v>16172121.919999998</v>
      </c>
      <c r="K70" s="88">
        <f t="shared" si="9"/>
        <v>2207</v>
      </c>
      <c r="L70" s="88">
        <f t="shared" si="9"/>
        <v>4345835.43</v>
      </c>
      <c r="M70" s="88">
        <f t="shared" si="9"/>
        <v>2830</v>
      </c>
      <c r="N70" s="88">
        <f t="shared" si="9"/>
        <v>7972255.1599999992</v>
      </c>
      <c r="O70" s="88">
        <f t="shared" si="9"/>
        <v>278</v>
      </c>
      <c r="P70" s="88">
        <f t="shared" si="9"/>
        <v>400489.57999999996</v>
      </c>
      <c r="Q70" s="88">
        <f t="shared" si="9"/>
        <v>0</v>
      </c>
      <c r="R70" s="88">
        <f t="shared" si="9"/>
        <v>0</v>
      </c>
      <c r="S70" s="88">
        <f t="shared" si="9"/>
        <v>1013</v>
      </c>
      <c r="T70" s="88">
        <f t="shared" si="9"/>
        <v>6591591</v>
      </c>
      <c r="U70" s="88">
        <f t="shared" si="9"/>
        <v>0</v>
      </c>
      <c r="V70" s="88">
        <f t="shared" si="9"/>
        <v>0</v>
      </c>
      <c r="W70" s="88">
        <f t="shared" si="9"/>
        <v>0</v>
      </c>
      <c r="X70" s="88">
        <f t="shared" si="9"/>
        <v>0</v>
      </c>
      <c r="Y70" s="50"/>
    </row>
    <row r="71" spans="2:27" ht="33" customHeight="1" x14ac:dyDescent="0.25">
      <c r="C71" s="381"/>
      <c r="D71" s="381"/>
      <c r="E71" s="381"/>
      <c r="F71" s="381"/>
      <c r="G71" s="381"/>
      <c r="H71" s="381"/>
      <c r="I71" s="381"/>
      <c r="J71" s="381"/>
      <c r="K71" s="51"/>
      <c r="L71" s="92"/>
      <c r="M71" s="51"/>
      <c r="N71" s="93"/>
      <c r="O71" s="93"/>
      <c r="P71" s="93"/>
      <c r="Q71" s="380" t="s">
        <v>96</v>
      </c>
      <c r="R71" s="380"/>
      <c r="S71" s="380"/>
      <c r="T71" s="380"/>
      <c r="U71" s="380"/>
      <c r="V71" s="380"/>
      <c r="W71" s="380"/>
      <c r="X71" s="94"/>
      <c r="Y71" s="94"/>
      <c r="Z71" s="45"/>
      <c r="AA71" s="45"/>
    </row>
    <row r="72" spans="2:27" ht="15" customHeight="1" x14ac:dyDescent="0.25">
      <c r="C72" s="381"/>
      <c r="D72" s="381"/>
      <c r="E72" s="381"/>
      <c r="F72" s="381"/>
      <c r="G72" s="381"/>
      <c r="H72" s="381"/>
      <c r="I72" s="381"/>
      <c r="J72" s="381"/>
      <c r="K72" s="51"/>
      <c r="L72" s="95"/>
      <c r="M72" s="51"/>
      <c r="N72" s="93"/>
      <c r="O72" s="93"/>
      <c r="P72" s="93"/>
      <c r="Q72" s="380"/>
      <c r="R72" s="380"/>
      <c r="S72" s="380"/>
      <c r="T72" s="380"/>
      <c r="U72" s="380"/>
      <c r="V72" s="380"/>
      <c r="W72" s="380"/>
      <c r="X72" s="96"/>
      <c r="Y72" s="96"/>
      <c r="Z72" s="46"/>
      <c r="AA72" s="46"/>
    </row>
    <row r="73" spans="2:27" ht="15" customHeight="1" x14ac:dyDescent="0.25">
      <c r="C73" s="381"/>
      <c r="D73" s="381"/>
      <c r="E73" s="381"/>
      <c r="F73" s="381"/>
      <c r="G73" s="381"/>
      <c r="H73" s="381"/>
      <c r="I73" s="381"/>
      <c r="J73" s="381"/>
      <c r="K73" s="50"/>
      <c r="L73" s="50"/>
      <c r="M73" s="50"/>
      <c r="N73" s="97"/>
      <c r="O73" s="97"/>
      <c r="P73" s="97"/>
      <c r="Q73" s="380"/>
      <c r="R73" s="380"/>
      <c r="S73" s="380"/>
      <c r="T73" s="380"/>
      <c r="U73" s="380"/>
      <c r="V73" s="380"/>
      <c r="W73" s="380"/>
      <c r="X73" s="96"/>
      <c r="Y73" s="96"/>
      <c r="Z73" s="46"/>
      <c r="AA73" s="46"/>
    </row>
    <row r="74" spans="2:27" x14ac:dyDescent="0.25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2:27" x14ac:dyDescent="0.25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2:27" x14ac:dyDescent="0.2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8" spans="2:27" ht="12" customHeight="1" x14ac:dyDescent="0.25">
      <c r="B78" s="29"/>
      <c r="C78" s="2"/>
      <c r="E78" s="290">
        <f>F78+H78+J78+L78+N78+P78+R78+T78+V78</f>
        <v>0</v>
      </c>
      <c r="Y78" s="50"/>
    </row>
    <row r="79" spans="2:27" x14ac:dyDescent="0.25">
      <c r="O79" s="47"/>
    </row>
  </sheetData>
  <mergeCells count="60">
    <mergeCell ref="C2:Y2"/>
    <mergeCell ref="Q71:W73"/>
    <mergeCell ref="C71:J73"/>
    <mergeCell ref="C69:D69"/>
    <mergeCell ref="Q5:R6"/>
    <mergeCell ref="U5:V6"/>
    <mergeCell ref="W5:W6"/>
    <mergeCell ref="C41:X41"/>
    <mergeCell ref="U36:V37"/>
    <mergeCell ref="W36:W37"/>
    <mergeCell ref="X36:X37"/>
    <mergeCell ref="U23:V24"/>
    <mergeCell ref="W23:W24"/>
    <mergeCell ref="C35:C37"/>
    <mergeCell ref="D35:D37"/>
    <mergeCell ref="E35:E37"/>
    <mergeCell ref="Q4:X4"/>
    <mergeCell ref="C28:X28"/>
    <mergeCell ref="K23:L24"/>
    <mergeCell ref="M23:N24"/>
    <mergeCell ref="C21:D21"/>
    <mergeCell ref="S5:T6"/>
    <mergeCell ref="S23:T24"/>
    <mergeCell ref="C34:D34"/>
    <mergeCell ref="E4:E6"/>
    <mergeCell ref="F4:P4"/>
    <mergeCell ref="F5:F6"/>
    <mergeCell ref="G5:H6"/>
    <mergeCell ref="I5:J6"/>
    <mergeCell ref="K5:L6"/>
    <mergeCell ref="M5:N6"/>
    <mergeCell ref="O5:P6"/>
    <mergeCell ref="C10:H10"/>
    <mergeCell ref="V1:X1"/>
    <mergeCell ref="D22:D24"/>
    <mergeCell ref="E22:E24"/>
    <mergeCell ref="X23:X24"/>
    <mergeCell ref="O23:P24"/>
    <mergeCell ref="Q23:R24"/>
    <mergeCell ref="C9:X9"/>
    <mergeCell ref="C4:C6"/>
    <mergeCell ref="D4:D6"/>
    <mergeCell ref="C22:C24"/>
    <mergeCell ref="F22:P22"/>
    <mergeCell ref="Q22:X22"/>
    <mergeCell ref="F23:F24"/>
    <mergeCell ref="G23:H24"/>
    <mergeCell ref="I23:J24"/>
    <mergeCell ref="X5:X6"/>
    <mergeCell ref="C70:D70"/>
    <mergeCell ref="Q35:X35"/>
    <mergeCell ref="F36:F37"/>
    <mergeCell ref="G36:H37"/>
    <mergeCell ref="I36:J37"/>
    <mergeCell ref="K36:L37"/>
    <mergeCell ref="M36:N37"/>
    <mergeCell ref="O36:P37"/>
    <mergeCell ref="Q36:R37"/>
    <mergeCell ref="F35:P35"/>
    <mergeCell ref="S36:T37"/>
  </mergeCells>
  <pageMargins left="0.51181102362204722" right="0.70866141732283472" top="0.74803149606299213" bottom="0.74803149606299213" header="0.31496062992125984" footer="0.31496062992125984"/>
  <pageSetup paperSize="9" scale="85" fitToHeight="4" orientation="landscape" r:id="rId1"/>
  <ignoredErrors>
    <ignoredError sqref="M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76"/>
  <sheetViews>
    <sheetView topLeftCell="GP1" zoomScale="130" zoomScaleNormal="130" workbookViewId="0">
      <selection activeCell="S72" sqref="S72"/>
    </sheetView>
  </sheetViews>
  <sheetFormatPr defaultRowHeight="15" x14ac:dyDescent="0.25"/>
  <cols>
    <col min="1" max="1" width="2.5703125" customWidth="1"/>
    <col min="2" max="2" width="3.42578125" customWidth="1"/>
    <col min="3" max="3" width="13.85546875" customWidth="1"/>
    <col min="4" max="4" width="13.42578125" customWidth="1"/>
    <col min="5" max="5" width="4.28515625" customWidth="1"/>
    <col min="6" max="6" width="9.42578125" customWidth="1"/>
    <col min="7" max="7" width="7.85546875" customWidth="1"/>
    <col min="8" max="8" width="4.5703125" customWidth="1"/>
    <col min="9" max="9" width="5.140625" customWidth="1"/>
    <col min="10" max="10" width="4" customWidth="1"/>
    <col min="11" max="11" width="5.28515625" customWidth="1"/>
    <col min="12" max="12" width="5" customWidth="1"/>
    <col min="13" max="13" width="7.140625" customWidth="1"/>
    <col min="14" max="14" width="5.5703125" customWidth="1"/>
    <col min="15" max="15" width="8.85546875" customWidth="1"/>
    <col min="16" max="16" width="4.5703125" customWidth="1"/>
    <col min="17" max="17" width="9.140625" customWidth="1"/>
    <col min="18" max="18" width="8.7109375" customWidth="1"/>
    <col min="19" max="19" width="9.28515625" customWidth="1"/>
    <col min="20" max="20" width="9.42578125" customWidth="1"/>
    <col min="21" max="21" width="5.5703125" customWidth="1"/>
    <col min="22" max="22" width="5.42578125" customWidth="1"/>
    <col min="23" max="23" width="3.42578125" customWidth="1"/>
    <col min="24" max="24" width="4.7109375" customWidth="1"/>
    <col min="25" max="25" width="4.140625" customWidth="1"/>
    <col min="26" max="26" width="5.28515625" customWidth="1"/>
    <col min="27" max="27" width="4.5703125" customWidth="1"/>
    <col min="28" max="29" width="4.140625" customWidth="1"/>
    <col min="30" max="30" width="5.85546875" customWidth="1"/>
  </cols>
  <sheetData>
    <row r="1" spans="1:48" x14ac:dyDescent="0.25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0"/>
      <c r="W1" s="50"/>
      <c r="X1" s="50"/>
      <c r="Y1" s="50"/>
      <c r="Z1" s="390" t="s">
        <v>95</v>
      </c>
      <c r="AA1" s="390"/>
      <c r="AB1" s="390"/>
      <c r="AC1" s="390"/>
      <c r="AD1" s="51"/>
    </row>
    <row r="2" spans="1:48" ht="15" customHeight="1" x14ac:dyDescent="0.25">
      <c r="A2" s="405" t="s">
        <v>110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</row>
    <row r="3" spans="1:48" ht="13.9" customHeight="1" x14ac:dyDescent="0.25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</row>
    <row r="4" spans="1:48" x14ac:dyDescent="0.25">
      <c r="A4" s="50"/>
      <c r="B4" s="98"/>
      <c r="C4" s="98"/>
      <c r="D4" s="98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27" customHeight="1" x14ac:dyDescent="0.25">
      <c r="A5" s="50"/>
      <c r="B5" s="350" t="s">
        <v>27</v>
      </c>
      <c r="C5" s="370" t="s">
        <v>40</v>
      </c>
      <c r="D5" s="370" t="s">
        <v>45</v>
      </c>
      <c r="E5" s="360" t="s">
        <v>47</v>
      </c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401"/>
      <c r="S5" s="349"/>
      <c r="T5" s="404" t="s">
        <v>47</v>
      </c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30.75" customHeight="1" x14ac:dyDescent="0.25">
      <c r="A6" s="50"/>
      <c r="B6" s="394"/>
      <c r="C6" s="399"/>
      <c r="D6" s="368"/>
      <c r="E6" s="356" t="s">
        <v>141</v>
      </c>
      <c r="F6" s="357"/>
      <c r="G6" s="370" t="s">
        <v>111</v>
      </c>
      <c r="H6" s="360" t="s">
        <v>47</v>
      </c>
      <c r="I6" s="361"/>
      <c r="J6" s="361"/>
      <c r="K6" s="362"/>
      <c r="L6" s="356" t="s">
        <v>142</v>
      </c>
      <c r="M6" s="357"/>
      <c r="N6" s="356" t="s">
        <v>143</v>
      </c>
      <c r="O6" s="357"/>
      <c r="P6" s="356" t="s">
        <v>144</v>
      </c>
      <c r="Q6" s="357"/>
      <c r="R6" s="356" t="s">
        <v>145</v>
      </c>
      <c r="S6" s="357"/>
      <c r="T6" s="350" t="s">
        <v>46</v>
      </c>
      <c r="U6" s="356" t="s">
        <v>49</v>
      </c>
      <c r="V6" s="357"/>
      <c r="W6" s="356" t="s">
        <v>50</v>
      </c>
      <c r="X6" s="357"/>
      <c r="Y6" s="356" t="s">
        <v>51</v>
      </c>
      <c r="Z6" s="357"/>
      <c r="AA6" s="356" t="s">
        <v>52</v>
      </c>
      <c r="AB6" s="357"/>
      <c r="AC6" s="356" t="s">
        <v>53</v>
      </c>
      <c r="AD6" s="357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27" customHeight="1" x14ac:dyDescent="0.25">
      <c r="A7" s="50"/>
      <c r="B7" s="394"/>
      <c r="C7" s="399"/>
      <c r="D7" s="369"/>
      <c r="E7" s="358"/>
      <c r="F7" s="359"/>
      <c r="G7" s="369"/>
      <c r="H7" s="403" t="s">
        <v>101</v>
      </c>
      <c r="I7" s="362"/>
      <c r="J7" s="360" t="s">
        <v>55</v>
      </c>
      <c r="K7" s="362"/>
      <c r="L7" s="358"/>
      <c r="M7" s="359"/>
      <c r="N7" s="358"/>
      <c r="O7" s="359"/>
      <c r="P7" s="358"/>
      <c r="Q7" s="359"/>
      <c r="R7" s="358"/>
      <c r="S7" s="393"/>
      <c r="T7" s="351"/>
      <c r="U7" s="358"/>
      <c r="V7" s="359"/>
      <c r="W7" s="358"/>
      <c r="X7" s="359"/>
      <c r="Y7" s="358"/>
      <c r="Z7" s="359"/>
      <c r="AA7" s="358"/>
      <c r="AB7" s="359"/>
      <c r="AC7" s="358"/>
      <c r="AD7" s="359"/>
      <c r="AE7" s="1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x14ac:dyDescent="0.25">
      <c r="A8" s="50"/>
      <c r="B8" s="395"/>
      <c r="C8" s="400"/>
      <c r="D8" s="41" t="s">
        <v>14</v>
      </c>
      <c r="E8" s="41" t="s">
        <v>41</v>
      </c>
      <c r="F8" s="143" t="s">
        <v>14</v>
      </c>
      <c r="G8" s="41" t="s">
        <v>14</v>
      </c>
      <c r="H8" s="41" t="s">
        <v>41</v>
      </c>
      <c r="I8" s="143" t="s">
        <v>14</v>
      </c>
      <c r="J8" s="41" t="s">
        <v>37</v>
      </c>
      <c r="K8" s="41" t="s">
        <v>14</v>
      </c>
      <c r="L8" s="41" t="s">
        <v>41</v>
      </c>
      <c r="M8" s="140" t="s">
        <v>14</v>
      </c>
      <c r="N8" s="41" t="s">
        <v>41</v>
      </c>
      <c r="O8" s="140" t="s">
        <v>14</v>
      </c>
      <c r="P8" s="41" t="s">
        <v>41</v>
      </c>
      <c r="Q8" s="140" t="s">
        <v>14</v>
      </c>
      <c r="R8" s="41" t="s">
        <v>41</v>
      </c>
      <c r="S8" s="41" t="s">
        <v>14</v>
      </c>
      <c r="T8" s="41" t="s">
        <v>14</v>
      </c>
      <c r="U8" s="34" t="s">
        <v>37</v>
      </c>
      <c r="V8" s="139" t="s">
        <v>14</v>
      </c>
      <c r="W8" s="41" t="s">
        <v>37</v>
      </c>
      <c r="X8" s="143" t="s">
        <v>14</v>
      </c>
      <c r="Y8" s="41" t="s">
        <v>37</v>
      </c>
      <c r="Z8" s="143" t="s">
        <v>14</v>
      </c>
      <c r="AA8" s="41" t="s">
        <v>37</v>
      </c>
      <c r="AB8" s="143" t="s">
        <v>14</v>
      </c>
      <c r="AC8" s="41" t="s">
        <v>37</v>
      </c>
      <c r="AD8" s="143" t="s">
        <v>14</v>
      </c>
      <c r="AE8" s="1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x14ac:dyDescent="0.25">
      <c r="A9" s="50"/>
      <c r="B9" s="33">
        <v>1</v>
      </c>
      <c r="C9" s="33">
        <v>2</v>
      </c>
      <c r="D9" s="37">
        <v>3</v>
      </c>
      <c r="E9" s="37">
        <v>4</v>
      </c>
      <c r="F9" s="38">
        <v>5</v>
      </c>
      <c r="G9" s="37">
        <v>6</v>
      </c>
      <c r="H9" s="37">
        <v>7</v>
      </c>
      <c r="I9" s="38">
        <v>8</v>
      </c>
      <c r="J9" s="39">
        <v>9</v>
      </c>
      <c r="K9" s="38">
        <v>10</v>
      </c>
      <c r="L9" s="37">
        <v>11</v>
      </c>
      <c r="M9" s="38">
        <v>12</v>
      </c>
      <c r="N9" s="39">
        <v>13</v>
      </c>
      <c r="O9" s="38">
        <v>14</v>
      </c>
      <c r="P9" s="37">
        <v>15</v>
      </c>
      <c r="Q9" s="38">
        <v>16</v>
      </c>
      <c r="R9" s="37">
        <v>17</v>
      </c>
      <c r="S9" s="38">
        <v>18</v>
      </c>
      <c r="T9" s="141">
        <v>19</v>
      </c>
      <c r="U9" s="39">
        <v>20</v>
      </c>
      <c r="V9" s="54">
        <v>21</v>
      </c>
      <c r="W9" s="39">
        <v>22</v>
      </c>
      <c r="X9" s="54">
        <v>23</v>
      </c>
      <c r="Y9" s="39">
        <v>24</v>
      </c>
      <c r="Z9" s="54">
        <v>25</v>
      </c>
      <c r="AA9" s="39">
        <v>26</v>
      </c>
      <c r="AB9" s="54">
        <v>27</v>
      </c>
      <c r="AC9" s="39">
        <v>28</v>
      </c>
      <c r="AD9" s="54">
        <v>29</v>
      </c>
      <c r="AE9" s="1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x14ac:dyDescent="0.25">
      <c r="A10" s="50"/>
      <c r="B10" s="371" t="s">
        <v>35</v>
      </c>
      <c r="C10" s="373"/>
      <c r="D10" s="39"/>
      <c r="E10" s="39"/>
      <c r="F10" s="53">
        <v>1346.6</v>
      </c>
      <c r="G10" s="126"/>
      <c r="H10" s="53"/>
      <c r="I10" s="126"/>
      <c r="J10" s="53"/>
      <c r="K10" s="126"/>
      <c r="L10" s="53"/>
      <c r="M10" s="126">
        <v>1851.35</v>
      </c>
      <c r="N10" s="53"/>
      <c r="O10" s="126"/>
      <c r="P10" s="53"/>
      <c r="Q10" s="127"/>
      <c r="R10" s="53"/>
      <c r="S10" s="126">
        <v>735.09</v>
      </c>
      <c r="T10" s="144"/>
      <c r="U10" s="56"/>
      <c r="V10" s="95"/>
      <c r="W10" s="56"/>
      <c r="X10" s="95"/>
      <c r="Y10" s="56"/>
      <c r="Z10" s="95"/>
      <c r="AA10" s="56"/>
      <c r="AB10" s="95"/>
      <c r="AC10" s="56"/>
      <c r="AD10" s="101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23.25" customHeight="1" x14ac:dyDescent="0.25">
      <c r="A11" s="50"/>
      <c r="B11" s="376" t="s">
        <v>54</v>
      </c>
      <c r="C11" s="373"/>
      <c r="D11" s="39"/>
      <c r="E11" s="39"/>
      <c r="F11" s="52"/>
      <c r="G11" s="41"/>
      <c r="H11" s="52"/>
      <c r="I11" s="39"/>
      <c r="J11" s="52"/>
      <c r="K11" s="39"/>
      <c r="L11" s="52"/>
      <c r="M11" s="39"/>
      <c r="N11" s="52"/>
      <c r="O11" s="39"/>
      <c r="P11" s="52"/>
      <c r="Q11" s="39"/>
      <c r="R11" s="52"/>
      <c r="S11" s="39"/>
      <c r="T11" s="142"/>
      <c r="U11" s="39"/>
      <c r="V11" s="52"/>
      <c r="W11" s="39"/>
      <c r="X11" s="52"/>
      <c r="Y11" s="39"/>
      <c r="Z11" s="52"/>
      <c r="AA11" s="39"/>
      <c r="AB11" s="102"/>
      <c r="AC11" s="39"/>
      <c r="AD11" s="54"/>
      <c r="AE11" s="2"/>
      <c r="AF11" s="2"/>
      <c r="AG11" s="2"/>
      <c r="AH11" s="2"/>
      <c r="AI11" s="2"/>
      <c r="AJ11" s="2"/>
      <c r="AK11" s="2"/>
      <c r="AL11" s="2"/>
      <c r="AM11" s="2"/>
    </row>
    <row r="12" spans="1:48" x14ac:dyDescent="0.25">
      <c r="A12" s="50"/>
      <c r="AE12" s="2"/>
      <c r="AF12" s="2"/>
      <c r="AG12" s="2"/>
      <c r="AH12" s="2"/>
      <c r="AI12" s="2"/>
      <c r="AJ12" s="2"/>
      <c r="AK12" s="2"/>
      <c r="AL12" s="2"/>
      <c r="AM12" s="2"/>
    </row>
    <row r="13" spans="1:48" ht="18" x14ac:dyDescent="0.25">
      <c r="A13" s="50"/>
      <c r="B13" s="39">
        <v>1</v>
      </c>
      <c r="C13" s="31" t="s">
        <v>61</v>
      </c>
      <c r="D13" s="59">
        <f>F13+G13+I13+K13+M13+O13+Q13+S13+T13+V13+X13+Z13+AB13+AD13</f>
        <v>0</v>
      </c>
      <c r="E13" s="59">
        <v>0</v>
      </c>
      <c r="F13" s="59">
        <v>0</v>
      </c>
      <c r="G13" s="147">
        <v>0</v>
      </c>
      <c r="H13" s="59">
        <v>0</v>
      </c>
      <c r="I13" s="59">
        <v>0</v>
      </c>
      <c r="J13" s="54">
        <v>0</v>
      </c>
      <c r="K13" s="59">
        <v>0</v>
      </c>
      <c r="L13" s="59">
        <v>0</v>
      </c>
      <c r="M13" s="81">
        <f>L13*M10</f>
        <v>0</v>
      </c>
      <c r="N13" s="103">
        <v>0</v>
      </c>
      <c r="O13" s="81">
        <v>0</v>
      </c>
      <c r="P13" s="81">
        <v>0</v>
      </c>
      <c r="Q13" s="81">
        <v>0</v>
      </c>
      <c r="R13" s="103">
        <v>0</v>
      </c>
      <c r="S13" s="59">
        <f>R13*S10</f>
        <v>0</v>
      </c>
      <c r="T13" s="145">
        <v>0</v>
      </c>
      <c r="U13" s="39">
        <v>0</v>
      </c>
      <c r="V13" s="104">
        <v>0</v>
      </c>
      <c r="W13" s="39">
        <v>0</v>
      </c>
      <c r="X13" s="104">
        <v>0</v>
      </c>
      <c r="Y13" s="39">
        <v>0</v>
      </c>
      <c r="Z13" s="104">
        <v>0</v>
      </c>
      <c r="AA13" s="39">
        <v>0</v>
      </c>
      <c r="AB13" s="104">
        <v>0</v>
      </c>
      <c r="AC13" s="39">
        <v>0</v>
      </c>
      <c r="AD13" s="59">
        <v>0</v>
      </c>
      <c r="AE13" s="2"/>
      <c r="AF13" s="2"/>
      <c r="AG13" s="2"/>
      <c r="AH13" s="2"/>
      <c r="AI13" s="2"/>
      <c r="AJ13" s="2"/>
      <c r="AK13" s="2"/>
      <c r="AL13" s="2"/>
      <c r="AM13" s="2"/>
    </row>
    <row r="14" spans="1:48" ht="18" x14ac:dyDescent="0.25">
      <c r="A14" s="50"/>
      <c r="B14" s="39">
        <v>2</v>
      </c>
      <c r="C14" s="31" t="s">
        <v>62</v>
      </c>
      <c r="D14" s="64">
        <f>F14+G14+I14+K14+M14+O14+Q14+S14+T14+V14+X14+Z14+AB14+AD14</f>
        <v>53661.57</v>
      </c>
      <c r="E14" s="59">
        <v>0</v>
      </c>
      <c r="F14" s="59">
        <v>0</v>
      </c>
      <c r="G14" s="147">
        <v>0</v>
      </c>
      <c r="H14" s="59">
        <v>0</v>
      </c>
      <c r="I14" s="59">
        <v>0</v>
      </c>
      <c r="J14" s="52">
        <v>0</v>
      </c>
      <c r="K14" s="59">
        <v>0</v>
      </c>
      <c r="L14" s="106">
        <v>0</v>
      </c>
      <c r="M14" s="107">
        <f>L14*M10</f>
        <v>0</v>
      </c>
      <c r="N14" s="103">
        <v>0</v>
      </c>
      <c r="O14" s="81">
        <v>0</v>
      </c>
      <c r="P14" s="81">
        <v>0</v>
      </c>
      <c r="Q14" s="81">
        <v>0</v>
      </c>
      <c r="R14" s="86">
        <v>73</v>
      </c>
      <c r="S14" s="64">
        <f>R14*S10</f>
        <v>53661.57</v>
      </c>
      <c r="T14" s="145">
        <v>0</v>
      </c>
      <c r="U14" s="39">
        <v>0</v>
      </c>
      <c r="V14" s="104">
        <v>0</v>
      </c>
      <c r="W14" s="39">
        <v>0</v>
      </c>
      <c r="X14" s="104">
        <v>0</v>
      </c>
      <c r="Y14" s="39">
        <v>0</v>
      </c>
      <c r="Z14" s="104">
        <v>0</v>
      </c>
      <c r="AA14" s="39">
        <v>0</v>
      </c>
      <c r="AB14" s="104">
        <v>0</v>
      </c>
      <c r="AC14" s="39">
        <v>0</v>
      </c>
      <c r="AD14" s="59">
        <v>0</v>
      </c>
      <c r="AM14" s="2"/>
    </row>
    <row r="15" spans="1:48" ht="18" x14ac:dyDescent="0.25">
      <c r="A15" s="50"/>
      <c r="B15" s="37">
        <v>3</v>
      </c>
      <c r="C15" s="31" t="s">
        <v>63</v>
      </c>
      <c r="D15" s="78">
        <f>F14+G14+I14+K14+M14+O14+Q14+S14+T14+V14+X14+Z14+AB14+AD14</f>
        <v>53661.57</v>
      </c>
      <c r="E15" s="59">
        <v>0</v>
      </c>
      <c r="F15" s="59">
        <v>0</v>
      </c>
      <c r="G15" s="147">
        <v>0</v>
      </c>
      <c r="H15" s="59">
        <v>0</v>
      </c>
      <c r="I15" s="59">
        <v>0</v>
      </c>
      <c r="J15" s="105">
        <v>0</v>
      </c>
      <c r="K15" s="59">
        <v>0</v>
      </c>
      <c r="L15" s="106">
        <v>0</v>
      </c>
      <c r="M15" s="108">
        <f>L15*M10</f>
        <v>0</v>
      </c>
      <c r="N15" s="103">
        <v>0</v>
      </c>
      <c r="O15" s="81">
        <v>0</v>
      </c>
      <c r="P15" s="81">
        <v>0</v>
      </c>
      <c r="Q15" s="81">
        <v>0</v>
      </c>
      <c r="R15" s="87">
        <v>73</v>
      </c>
      <c r="S15" s="78">
        <f>R15*S10</f>
        <v>53661.57</v>
      </c>
      <c r="T15" s="145">
        <v>0</v>
      </c>
      <c r="U15" s="39">
        <v>0</v>
      </c>
      <c r="V15" s="104">
        <v>0</v>
      </c>
      <c r="W15" s="39">
        <v>0</v>
      </c>
      <c r="X15" s="104">
        <v>0</v>
      </c>
      <c r="Y15" s="39">
        <v>0</v>
      </c>
      <c r="Z15" s="104">
        <v>0</v>
      </c>
      <c r="AA15" s="39">
        <v>0</v>
      </c>
      <c r="AB15" s="104">
        <v>0</v>
      </c>
      <c r="AC15" s="39">
        <v>0</v>
      </c>
      <c r="AD15" s="59">
        <v>0</v>
      </c>
    </row>
    <row r="16" spans="1:48" ht="18" x14ac:dyDescent="0.25">
      <c r="A16" s="50"/>
      <c r="B16" s="56">
        <v>4</v>
      </c>
      <c r="C16" s="31" t="s">
        <v>64</v>
      </c>
      <c r="D16" s="77">
        <f>F16+G16+I16+K16+M16+O16+Q16+S16+T16+V16+X16+Z16+AB16+AD16</f>
        <v>101442.42</v>
      </c>
      <c r="E16" s="59">
        <v>0</v>
      </c>
      <c r="F16" s="59">
        <v>0</v>
      </c>
      <c r="G16" s="147">
        <v>0</v>
      </c>
      <c r="H16" s="59">
        <v>0</v>
      </c>
      <c r="I16" s="59">
        <v>0</v>
      </c>
      <c r="J16" s="109">
        <v>0</v>
      </c>
      <c r="K16" s="59">
        <v>0</v>
      </c>
      <c r="L16" s="55">
        <v>0</v>
      </c>
      <c r="M16" s="59">
        <f>L16*M10</f>
        <v>0</v>
      </c>
      <c r="N16" s="103">
        <v>0</v>
      </c>
      <c r="O16" s="81">
        <v>0</v>
      </c>
      <c r="P16" s="81">
        <v>0</v>
      </c>
      <c r="Q16" s="81">
        <v>0</v>
      </c>
      <c r="R16" s="85">
        <v>138</v>
      </c>
      <c r="S16" s="77">
        <f>R16*S10</f>
        <v>101442.42</v>
      </c>
      <c r="T16" s="145">
        <v>0</v>
      </c>
      <c r="U16" s="39">
        <v>0</v>
      </c>
      <c r="V16" s="104">
        <v>0</v>
      </c>
      <c r="W16" s="39">
        <v>0</v>
      </c>
      <c r="X16" s="104">
        <v>0</v>
      </c>
      <c r="Y16" s="39">
        <v>0</v>
      </c>
      <c r="Z16" s="104">
        <v>0</v>
      </c>
      <c r="AA16" s="39">
        <v>0</v>
      </c>
      <c r="AB16" s="59">
        <v>0</v>
      </c>
      <c r="AC16" s="39">
        <v>0</v>
      </c>
      <c r="AD16" s="59">
        <v>0</v>
      </c>
    </row>
    <row r="17" spans="1:30" ht="18" x14ac:dyDescent="0.25">
      <c r="A17" s="50"/>
      <c r="B17" s="39">
        <v>5</v>
      </c>
      <c r="C17" s="31" t="s">
        <v>65</v>
      </c>
      <c r="D17" s="64">
        <f>F17+G17+I17+K17+M17+O17+Q17++S17+T17+V17+X17+Z17+AB17+AD17</f>
        <v>205825.2</v>
      </c>
      <c r="E17" s="59">
        <v>0</v>
      </c>
      <c r="F17" s="59">
        <v>0</v>
      </c>
      <c r="G17" s="147">
        <v>0</v>
      </c>
      <c r="H17" s="59">
        <v>0</v>
      </c>
      <c r="I17" s="59">
        <v>0</v>
      </c>
      <c r="J17" s="52">
        <v>0</v>
      </c>
      <c r="K17" s="59">
        <v>0</v>
      </c>
      <c r="L17" s="55">
        <v>0</v>
      </c>
      <c r="M17" s="59">
        <f>L17*M10</f>
        <v>0</v>
      </c>
      <c r="N17" s="103">
        <v>0</v>
      </c>
      <c r="O17" s="81">
        <v>0</v>
      </c>
      <c r="P17" s="81">
        <v>0</v>
      </c>
      <c r="Q17" s="81">
        <v>0</v>
      </c>
      <c r="R17" s="86">
        <v>280</v>
      </c>
      <c r="S17" s="64">
        <f>R17*S10</f>
        <v>205825.2</v>
      </c>
      <c r="T17" s="145">
        <v>0</v>
      </c>
      <c r="U17" s="39">
        <v>0</v>
      </c>
      <c r="V17" s="104">
        <v>0</v>
      </c>
      <c r="W17" s="39">
        <v>0</v>
      </c>
      <c r="X17" s="104">
        <v>0</v>
      </c>
      <c r="Y17" s="39">
        <v>0</v>
      </c>
      <c r="Z17" s="104">
        <v>0</v>
      </c>
      <c r="AA17" s="39">
        <v>0</v>
      </c>
      <c r="AB17" s="104">
        <v>0</v>
      </c>
      <c r="AC17" s="39">
        <v>0</v>
      </c>
      <c r="AD17" s="59">
        <v>0</v>
      </c>
    </row>
    <row r="18" spans="1:30" ht="20.25" customHeight="1" x14ac:dyDescent="0.25">
      <c r="A18" s="50"/>
      <c r="B18" s="39">
        <v>6</v>
      </c>
      <c r="C18" s="31" t="s">
        <v>66</v>
      </c>
      <c r="D18" s="59">
        <f>F18+G18+I18+K18+M18+O18+Q18+S18+T18+V18+X18+Z18+AB18+AD18</f>
        <v>0</v>
      </c>
      <c r="E18" s="59">
        <v>0</v>
      </c>
      <c r="F18" s="59">
        <v>0</v>
      </c>
      <c r="G18" s="147">
        <v>0</v>
      </c>
      <c r="H18" s="59">
        <v>0</v>
      </c>
      <c r="I18" s="59">
        <v>0</v>
      </c>
      <c r="J18" s="52">
        <v>0</v>
      </c>
      <c r="K18" s="59">
        <v>0</v>
      </c>
      <c r="L18" s="55">
        <v>0</v>
      </c>
      <c r="M18" s="59">
        <f>L18*M10</f>
        <v>0</v>
      </c>
      <c r="N18" s="103">
        <v>0</v>
      </c>
      <c r="O18" s="81">
        <v>0</v>
      </c>
      <c r="P18" s="81">
        <v>0</v>
      </c>
      <c r="Q18" s="81">
        <v>0</v>
      </c>
      <c r="R18" s="86">
        <v>0</v>
      </c>
      <c r="S18" s="59">
        <f>R18*S10</f>
        <v>0</v>
      </c>
      <c r="T18" s="145">
        <v>0</v>
      </c>
      <c r="U18" s="39">
        <v>0</v>
      </c>
      <c r="V18" s="104">
        <v>0</v>
      </c>
      <c r="W18" s="39">
        <v>0</v>
      </c>
      <c r="X18" s="104">
        <v>0</v>
      </c>
      <c r="Y18" s="39">
        <v>0</v>
      </c>
      <c r="Z18" s="104">
        <v>0</v>
      </c>
      <c r="AA18" s="39">
        <v>0</v>
      </c>
      <c r="AB18" s="104">
        <v>0</v>
      </c>
      <c r="AC18" s="39">
        <v>0</v>
      </c>
      <c r="AD18" s="59">
        <v>0</v>
      </c>
    </row>
    <row r="19" spans="1:30" ht="18.75" customHeight="1" x14ac:dyDescent="0.25">
      <c r="A19" s="50"/>
      <c r="B19" s="36">
        <v>7</v>
      </c>
      <c r="C19" s="31" t="s">
        <v>67</v>
      </c>
      <c r="D19" s="110">
        <f>F19+G19+I19+K19+M19+O19+Q19+S19+T19+V19+X19+Z19+AB19+AD19</f>
        <v>63217.740000000005</v>
      </c>
      <c r="E19" s="59">
        <v>0</v>
      </c>
      <c r="F19" s="59">
        <v>0</v>
      </c>
      <c r="G19" s="147">
        <v>0</v>
      </c>
      <c r="H19" s="59">
        <v>0</v>
      </c>
      <c r="I19" s="59">
        <v>0</v>
      </c>
      <c r="J19" s="111">
        <v>0</v>
      </c>
      <c r="K19" s="59">
        <v>0</v>
      </c>
      <c r="L19" s="55">
        <v>0</v>
      </c>
      <c r="M19" s="59">
        <f>L19*M10</f>
        <v>0</v>
      </c>
      <c r="N19" s="103">
        <v>0</v>
      </c>
      <c r="O19" s="81">
        <v>0</v>
      </c>
      <c r="P19" s="81">
        <v>0</v>
      </c>
      <c r="Q19" s="81">
        <v>0</v>
      </c>
      <c r="R19" s="112">
        <v>86</v>
      </c>
      <c r="S19" s="61">
        <f>R19*S10</f>
        <v>63217.740000000005</v>
      </c>
      <c r="T19" s="145">
        <v>0</v>
      </c>
      <c r="U19" s="39">
        <v>0</v>
      </c>
      <c r="V19" s="104">
        <v>0</v>
      </c>
      <c r="W19" s="39">
        <v>0</v>
      </c>
      <c r="X19" s="104">
        <v>0</v>
      </c>
      <c r="Y19" s="39">
        <v>0</v>
      </c>
      <c r="Z19" s="104">
        <v>0</v>
      </c>
      <c r="AA19" s="39">
        <v>0</v>
      </c>
      <c r="AB19" s="104">
        <v>0</v>
      </c>
      <c r="AC19" s="39">
        <v>0</v>
      </c>
      <c r="AD19" s="59">
        <v>0</v>
      </c>
    </row>
    <row r="20" spans="1:30" ht="18.75" customHeight="1" x14ac:dyDescent="0.25">
      <c r="A20" s="50"/>
      <c r="B20" s="39">
        <v>8</v>
      </c>
      <c r="C20" s="31" t="s">
        <v>107</v>
      </c>
      <c r="D20" s="64">
        <f>F20+G20+I20+K20+M20+O20+Q20+S20+T20+V20+X20+Z20+AB20+AD20</f>
        <v>353607.85</v>
      </c>
      <c r="E20" s="59">
        <v>0</v>
      </c>
      <c r="F20" s="59">
        <v>0</v>
      </c>
      <c r="G20" s="147">
        <v>0</v>
      </c>
      <c r="H20" s="59">
        <v>0</v>
      </c>
      <c r="I20" s="59">
        <v>0</v>
      </c>
      <c r="J20" s="52">
        <v>0</v>
      </c>
      <c r="K20" s="59">
        <v>0</v>
      </c>
      <c r="L20" s="59">
        <v>191</v>
      </c>
      <c r="M20" s="64">
        <f>L20*M10</f>
        <v>353607.85</v>
      </c>
      <c r="N20" s="103">
        <v>0</v>
      </c>
      <c r="O20" s="81">
        <v>0</v>
      </c>
      <c r="P20" s="81">
        <v>0</v>
      </c>
      <c r="Q20" s="81">
        <v>0</v>
      </c>
      <c r="R20" s="86">
        <v>0</v>
      </c>
      <c r="S20" s="59">
        <f>R20*S10</f>
        <v>0</v>
      </c>
      <c r="T20" s="145">
        <v>0</v>
      </c>
      <c r="U20" s="39">
        <v>0</v>
      </c>
      <c r="V20" s="104">
        <v>0</v>
      </c>
      <c r="W20" s="39">
        <v>0</v>
      </c>
      <c r="X20" s="104">
        <v>0</v>
      </c>
      <c r="Y20" s="39">
        <v>0</v>
      </c>
      <c r="Z20" s="104">
        <v>0</v>
      </c>
      <c r="AA20" s="39">
        <v>0</v>
      </c>
      <c r="AB20" s="104">
        <v>0</v>
      </c>
      <c r="AC20" s="39">
        <v>0</v>
      </c>
      <c r="AD20" s="59">
        <v>0</v>
      </c>
    </row>
    <row r="21" spans="1:30" ht="20.25" customHeight="1" x14ac:dyDescent="0.25">
      <c r="A21" s="50"/>
      <c r="B21" s="39">
        <v>9</v>
      </c>
      <c r="C21" s="31" t="s">
        <v>108</v>
      </c>
      <c r="D21" s="64">
        <f>F21+G21+I21+K21+M21+O21+Q21+S21+T21+V21+X21+Z21+AB21+AD21</f>
        <v>99972.24</v>
      </c>
      <c r="E21" s="59">
        <v>0</v>
      </c>
      <c r="F21" s="59">
        <v>0</v>
      </c>
      <c r="G21" s="147">
        <v>0</v>
      </c>
      <c r="H21" s="59">
        <v>0</v>
      </c>
      <c r="I21" s="59">
        <v>0</v>
      </c>
      <c r="J21" s="52">
        <v>0</v>
      </c>
      <c r="K21" s="59">
        <v>0</v>
      </c>
      <c r="L21" s="59">
        <v>0</v>
      </c>
      <c r="M21" s="59">
        <f>L21*M10</f>
        <v>0</v>
      </c>
      <c r="N21" s="103">
        <v>0</v>
      </c>
      <c r="O21" s="81">
        <v>0</v>
      </c>
      <c r="P21" s="81">
        <v>0</v>
      </c>
      <c r="Q21" s="81">
        <v>0</v>
      </c>
      <c r="R21" s="86">
        <v>136</v>
      </c>
      <c r="S21" s="64">
        <f>R21*S10</f>
        <v>99972.24</v>
      </c>
      <c r="T21" s="145">
        <v>0</v>
      </c>
      <c r="U21" s="39">
        <v>0</v>
      </c>
      <c r="V21" s="104">
        <v>0</v>
      </c>
      <c r="W21" s="39">
        <v>0</v>
      </c>
      <c r="X21" s="104">
        <v>0</v>
      </c>
      <c r="Y21" s="39">
        <v>0</v>
      </c>
      <c r="Z21" s="104">
        <v>0</v>
      </c>
      <c r="AA21" s="39">
        <v>0</v>
      </c>
      <c r="AB21" s="104">
        <v>0</v>
      </c>
      <c r="AC21" s="39">
        <v>0</v>
      </c>
      <c r="AD21" s="59">
        <v>0</v>
      </c>
    </row>
    <row r="22" spans="1:30" ht="30" customHeight="1" x14ac:dyDescent="0.25">
      <c r="A22" s="50"/>
      <c r="B22" s="376" t="s">
        <v>157</v>
      </c>
      <c r="C22" s="373"/>
      <c r="D22" s="113">
        <f>D21+D20+D19+D18+D17+D16+D15+D14+D13+D59</f>
        <v>931388.59</v>
      </c>
      <c r="E22" s="83">
        <v>0</v>
      </c>
      <c r="F22" s="83">
        <v>0</v>
      </c>
      <c r="G22" s="148">
        <v>0</v>
      </c>
      <c r="H22" s="83">
        <v>0</v>
      </c>
      <c r="I22" s="83">
        <v>0</v>
      </c>
      <c r="J22" s="114">
        <v>0</v>
      </c>
      <c r="K22" s="83">
        <v>0</v>
      </c>
      <c r="L22" s="115">
        <f>L59+L13+L14+L15+L16+L17+L18+L19+L20+L21</f>
        <v>191</v>
      </c>
      <c r="M22" s="116">
        <f>M59+M13+M14+M15+M16+M17+M18+M19+M20+M21</f>
        <v>353607.85</v>
      </c>
      <c r="N22" s="91">
        <v>0</v>
      </c>
      <c r="O22" s="90">
        <v>0</v>
      </c>
      <c r="P22" s="90">
        <v>0</v>
      </c>
      <c r="Q22" s="90">
        <v>0</v>
      </c>
      <c r="R22" s="117">
        <f>R59+R13+R14+R15+R16+R17+R18+R19+R20+R21</f>
        <v>786</v>
      </c>
      <c r="S22" s="116">
        <f>S59+S13+S14+S15+S16+S17+S18+S19+S20+S21</f>
        <v>577780.74</v>
      </c>
      <c r="T22" s="146">
        <v>0</v>
      </c>
      <c r="U22" s="89">
        <v>0</v>
      </c>
      <c r="V22" s="118">
        <v>0</v>
      </c>
      <c r="W22" s="89">
        <v>0</v>
      </c>
      <c r="X22" s="118">
        <v>0</v>
      </c>
      <c r="Y22" s="89">
        <v>0</v>
      </c>
      <c r="Z22" s="118">
        <v>0</v>
      </c>
      <c r="AA22" s="89">
        <v>0</v>
      </c>
      <c r="AB22" s="118">
        <v>0</v>
      </c>
      <c r="AC22" s="89">
        <v>0</v>
      </c>
      <c r="AD22" s="83">
        <v>0</v>
      </c>
    </row>
    <row r="23" spans="1:30" ht="22.5" customHeight="1" x14ac:dyDescent="0.25">
      <c r="A23" s="50"/>
      <c r="B23" s="350" t="s">
        <v>27</v>
      </c>
      <c r="C23" s="370" t="s">
        <v>40</v>
      </c>
      <c r="D23" s="370" t="s">
        <v>45</v>
      </c>
      <c r="E23" s="375" t="s">
        <v>47</v>
      </c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401"/>
      <c r="S23" s="402"/>
      <c r="T23" s="370" t="s">
        <v>46</v>
      </c>
      <c r="U23" s="360" t="s">
        <v>47</v>
      </c>
      <c r="V23" s="361"/>
      <c r="W23" s="361"/>
      <c r="X23" s="361"/>
      <c r="Y23" s="361"/>
      <c r="Z23" s="361"/>
      <c r="AA23" s="361"/>
      <c r="AB23" s="361"/>
      <c r="AC23" s="361"/>
      <c r="AD23" s="362"/>
    </row>
    <row r="24" spans="1:30" ht="32.25" customHeight="1" x14ac:dyDescent="0.25">
      <c r="A24" s="50"/>
      <c r="B24" s="394"/>
      <c r="C24" s="399"/>
      <c r="D24" s="399"/>
      <c r="E24" s="356" t="s">
        <v>141</v>
      </c>
      <c r="F24" s="396"/>
      <c r="G24" s="350" t="s">
        <v>111</v>
      </c>
      <c r="H24" s="375" t="s">
        <v>47</v>
      </c>
      <c r="I24" s="348"/>
      <c r="J24" s="348"/>
      <c r="K24" s="349"/>
      <c r="L24" s="356" t="s">
        <v>142</v>
      </c>
      <c r="M24" s="396"/>
      <c r="N24" s="356" t="s">
        <v>143</v>
      </c>
      <c r="O24" s="396"/>
      <c r="P24" s="356" t="s">
        <v>144</v>
      </c>
      <c r="Q24" s="396"/>
      <c r="R24" s="356" t="s">
        <v>145</v>
      </c>
      <c r="S24" s="396"/>
      <c r="T24" s="399"/>
      <c r="U24" s="356" t="s">
        <v>49</v>
      </c>
      <c r="V24" s="396"/>
      <c r="W24" s="356" t="s">
        <v>50</v>
      </c>
      <c r="X24" s="396"/>
      <c r="Y24" s="356" t="s">
        <v>51</v>
      </c>
      <c r="Z24" s="396"/>
      <c r="AA24" s="356" t="s">
        <v>52</v>
      </c>
      <c r="AB24" s="396"/>
      <c r="AC24" s="356" t="s">
        <v>53</v>
      </c>
      <c r="AD24" s="396"/>
    </row>
    <row r="25" spans="1:30" ht="37.5" customHeight="1" x14ac:dyDescent="0.25">
      <c r="A25" s="50"/>
      <c r="B25" s="394"/>
      <c r="C25" s="399"/>
      <c r="D25" s="400"/>
      <c r="E25" s="397"/>
      <c r="F25" s="398"/>
      <c r="G25" s="395"/>
      <c r="H25" s="403" t="s">
        <v>101</v>
      </c>
      <c r="I25" s="406"/>
      <c r="J25" s="360" t="s">
        <v>55</v>
      </c>
      <c r="K25" s="362"/>
      <c r="L25" s="397"/>
      <c r="M25" s="398"/>
      <c r="N25" s="397"/>
      <c r="O25" s="398"/>
      <c r="P25" s="397"/>
      <c r="Q25" s="398"/>
      <c r="R25" s="397"/>
      <c r="S25" s="398"/>
      <c r="T25" s="400"/>
      <c r="U25" s="397"/>
      <c r="V25" s="398"/>
      <c r="W25" s="397"/>
      <c r="X25" s="398"/>
      <c r="Y25" s="397"/>
      <c r="Z25" s="398"/>
      <c r="AA25" s="397"/>
      <c r="AB25" s="398"/>
      <c r="AC25" s="397"/>
      <c r="AD25" s="398"/>
    </row>
    <row r="26" spans="1:30" ht="20.25" customHeight="1" x14ac:dyDescent="0.25">
      <c r="A26" s="50"/>
      <c r="B26" s="395"/>
      <c r="C26" s="400"/>
      <c r="D26" s="41" t="s">
        <v>14</v>
      </c>
      <c r="E26" s="41" t="s">
        <v>41</v>
      </c>
      <c r="F26" s="143" t="s">
        <v>14</v>
      </c>
      <c r="G26" s="41" t="s">
        <v>14</v>
      </c>
      <c r="H26" s="41" t="s">
        <v>41</v>
      </c>
      <c r="I26" s="143" t="s">
        <v>14</v>
      </c>
      <c r="J26" s="41" t="s">
        <v>37</v>
      </c>
      <c r="K26" s="41" t="s">
        <v>14</v>
      </c>
      <c r="L26" s="41" t="s">
        <v>41</v>
      </c>
      <c r="M26" s="140" t="s">
        <v>14</v>
      </c>
      <c r="N26" s="41" t="s">
        <v>41</v>
      </c>
      <c r="O26" s="140" t="s">
        <v>14</v>
      </c>
      <c r="P26" s="41" t="s">
        <v>41</v>
      </c>
      <c r="Q26" s="140" t="s">
        <v>14</v>
      </c>
      <c r="R26" s="41" t="s">
        <v>41</v>
      </c>
      <c r="S26" s="41" t="s">
        <v>14</v>
      </c>
      <c r="T26" s="41" t="s">
        <v>14</v>
      </c>
      <c r="U26" s="34" t="s">
        <v>37</v>
      </c>
      <c r="V26" s="139" t="s">
        <v>14</v>
      </c>
      <c r="W26" s="41" t="s">
        <v>37</v>
      </c>
      <c r="X26" s="143" t="s">
        <v>14</v>
      </c>
      <c r="Y26" s="41" t="s">
        <v>37</v>
      </c>
      <c r="Z26" s="143" t="s">
        <v>14</v>
      </c>
      <c r="AA26" s="41" t="s">
        <v>37</v>
      </c>
      <c r="AB26" s="143" t="s">
        <v>14</v>
      </c>
      <c r="AC26" s="41" t="s">
        <v>37</v>
      </c>
      <c r="AD26" s="143" t="s">
        <v>14</v>
      </c>
    </row>
    <row r="27" spans="1:30" ht="12" customHeight="1" x14ac:dyDescent="0.25">
      <c r="A27" s="50"/>
      <c r="B27" s="33">
        <v>1</v>
      </c>
      <c r="C27" s="33">
        <v>2</v>
      </c>
      <c r="D27" s="37">
        <v>3</v>
      </c>
      <c r="E27" s="37">
        <v>4</v>
      </c>
      <c r="F27" s="38">
        <v>5</v>
      </c>
      <c r="G27" s="37">
        <v>6</v>
      </c>
      <c r="H27" s="37">
        <v>7</v>
      </c>
      <c r="I27" s="38">
        <v>8</v>
      </c>
      <c r="J27" s="39">
        <v>9</v>
      </c>
      <c r="K27" s="38">
        <v>10</v>
      </c>
      <c r="L27" s="37">
        <v>11</v>
      </c>
      <c r="M27" s="38">
        <v>12</v>
      </c>
      <c r="N27" s="39">
        <v>13</v>
      </c>
      <c r="O27" s="38">
        <v>14</v>
      </c>
      <c r="P27" s="37">
        <v>15</v>
      </c>
      <c r="Q27" s="38">
        <v>16</v>
      </c>
      <c r="R27" s="37">
        <v>17</v>
      </c>
      <c r="S27" s="38">
        <v>18</v>
      </c>
      <c r="T27" s="37">
        <v>19</v>
      </c>
      <c r="U27" s="39">
        <v>20</v>
      </c>
      <c r="V27" s="54">
        <v>21</v>
      </c>
      <c r="W27" s="39">
        <v>22</v>
      </c>
      <c r="X27" s="54">
        <v>23</v>
      </c>
      <c r="Y27" s="39">
        <v>24</v>
      </c>
      <c r="Z27" s="54">
        <v>25</v>
      </c>
      <c r="AA27" s="39">
        <v>26</v>
      </c>
      <c r="AB27" s="54">
        <v>27</v>
      </c>
      <c r="AC27" s="39">
        <v>28</v>
      </c>
      <c r="AD27" s="54">
        <v>29</v>
      </c>
    </row>
    <row r="28" spans="1:30" x14ac:dyDescent="0.25">
      <c r="A28" s="50"/>
      <c r="B28" s="371" t="s">
        <v>25</v>
      </c>
      <c r="C28" s="373"/>
      <c r="D28" s="39"/>
      <c r="E28" s="39"/>
      <c r="F28" s="53"/>
      <c r="G28" s="126"/>
      <c r="H28" s="53"/>
      <c r="I28" s="126"/>
      <c r="J28" s="53"/>
      <c r="K28" s="126"/>
      <c r="L28" s="53"/>
      <c r="M28" s="126"/>
      <c r="N28" s="53"/>
      <c r="O28" s="126">
        <v>2250.9699999999998</v>
      </c>
      <c r="P28" s="53"/>
      <c r="Q28" s="39"/>
      <c r="R28" s="52"/>
      <c r="S28" s="39"/>
      <c r="T28" s="52"/>
      <c r="U28" s="39"/>
      <c r="V28" s="52"/>
      <c r="W28" s="39"/>
      <c r="X28" s="52"/>
      <c r="Y28" s="39"/>
      <c r="Z28" s="52"/>
      <c r="AA28" s="39"/>
      <c r="AB28" s="52"/>
      <c r="AC28" s="39"/>
      <c r="AD28" s="54"/>
    </row>
    <row r="29" spans="1:30" ht="24" customHeight="1" x14ac:dyDescent="0.25">
      <c r="A29" s="50"/>
      <c r="B29" s="376" t="s">
        <v>54</v>
      </c>
      <c r="C29" s="373"/>
      <c r="D29" s="39"/>
      <c r="E29" s="39"/>
      <c r="F29" s="52"/>
      <c r="G29" s="39"/>
      <c r="H29" s="52"/>
      <c r="I29" s="39"/>
      <c r="J29" s="52" t="s">
        <v>105</v>
      </c>
      <c r="K29" s="39"/>
      <c r="L29" s="52"/>
      <c r="M29" s="39"/>
      <c r="N29" s="52"/>
      <c r="O29" s="39"/>
      <c r="P29" s="52"/>
      <c r="Q29" s="39"/>
      <c r="R29" s="52"/>
      <c r="S29" s="39"/>
      <c r="T29" s="52"/>
      <c r="U29" s="39"/>
      <c r="V29" s="52"/>
      <c r="W29" s="39"/>
      <c r="X29" s="52"/>
      <c r="Y29" s="39"/>
      <c r="Z29" s="52"/>
      <c r="AA29" s="39"/>
      <c r="AB29" s="102"/>
      <c r="AC29" s="39"/>
      <c r="AD29" s="54"/>
    </row>
    <row r="30" spans="1:30" ht="20.25" customHeight="1" x14ac:dyDescent="0.25">
      <c r="A30" s="50"/>
      <c r="B30" s="37">
        <v>1</v>
      </c>
      <c r="C30" s="31" t="s">
        <v>61</v>
      </c>
      <c r="D30" s="78">
        <f t="shared" ref="D30:D34" si="0">F30+G30+I30+K30+M30+O30+Q30+S30+T30+V30+X30+Z30+AB30+AD30</f>
        <v>0</v>
      </c>
      <c r="E30" s="79">
        <v>0</v>
      </c>
      <c r="F30" s="59">
        <f>E30*F28</f>
        <v>0</v>
      </c>
      <c r="G30" s="59">
        <f>F30*G28</f>
        <v>0</v>
      </c>
      <c r="H30" s="79">
        <v>0</v>
      </c>
      <c r="I30" s="59">
        <f>H30*I28</f>
        <v>0</v>
      </c>
      <c r="J30" s="105">
        <v>0</v>
      </c>
      <c r="K30" s="59">
        <f>J30*K28</f>
        <v>0</v>
      </c>
      <c r="L30" s="79">
        <v>0</v>
      </c>
      <c r="M30" s="59">
        <f>L30*M28</f>
        <v>0</v>
      </c>
      <c r="N30" s="87">
        <v>0</v>
      </c>
      <c r="O30" s="37">
        <v>0</v>
      </c>
      <c r="P30" s="79">
        <v>0</v>
      </c>
      <c r="Q30" s="59">
        <f>P30*Q28</f>
        <v>0</v>
      </c>
      <c r="R30" s="79">
        <v>0</v>
      </c>
      <c r="S30" s="59">
        <f>R30*S28</f>
        <v>0</v>
      </c>
      <c r="T30" s="149">
        <f>S30*T28</f>
        <v>0</v>
      </c>
      <c r="U30" s="141">
        <v>0</v>
      </c>
      <c r="V30" s="147">
        <f>U30*V28</f>
        <v>0</v>
      </c>
      <c r="W30" s="141">
        <v>0</v>
      </c>
      <c r="X30" s="147">
        <f>W30*X28</f>
        <v>0</v>
      </c>
      <c r="Y30" s="141">
        <v>0</v>
      </c>
      <c r="Z30" s="147">
        <f>Y30*Z28</f>
        <v>0</v>
      </c>
      <c r="AA30" s="141">
        <v>0</v>
      </c>
      <c r="AB30" s="147">
        <f>AA30*AB28</f>
        <v>0</v>
      </c>
      <c r="AC30" s="141">
        <v>0</v>
      </c>
      <c r="AD30" s="147">
        <f>AC30*AD28</f>
        <v>0</v>
      </c>
    </row>
    <row r="31" spans="1:30" ht="18" x14ac:dyDescent="0.25">
      <c r="A31" s="50"/>
      <c r="B31" s="39">
        <v>2</v>
      </c>
      <c r="C31" s="31" t="s">
        <v>62</v>
      </c>
      <c r="D31" s="64">
        <f t="shared" si="0"/>
        <v>123803.34999999999</v>
      </c>
      <c r="E31" s="79">
        <v>0</v>
      </c>
      <c r="F31" s="80">
        <f>E31*F28</f>
        <v>0</v>
      </c>
      <c r="G31" s="59">
        <f t="shared" ref="G31" si="1">F31*G29</f>
        <v>0</v>
      </c>
      <c r="H31" s="79">
        <v>0</v>
      </c>
      <c r="I31" s="59">
        <f t="shared" ref="I31" si="2">H31*I29</f>
        <v>0</v>
      </c>
      <c r="J31" s="105">
        <v>0</v>
      </c>
      <c r="K31" s="59">
        <f t="shared" ref="K31" si="3">J31*K29</f>
        <v>0</v>
      </c>
      <c r="L31" s="79">
        <v>0</v>
      </c>
      <c r="M31" s="59">
        <f t="shared" ref="M31" si="4">L31*M29</f>
        <v>0</v>
      </c>
      <c r="N31" s="124">
        <v>55</v>
      </c>
      <c r="O31" s="125">
        <f>N31*O28</f>
        <v>123803.34999999999</v>
      </c>
      <c r="P31" s="79">
        <v>0</v>
      </c>
      <c r="Q31" s="59">
        <f t="shared" ref="Q31" si="5">P31*Q29</f>
        <v>0</v>
      </c>
      <c r="R31" s="79">
        <v>0</v>
      </c>
      <c r="S31" s="59">
        <f t="shared" ref="S31:T31" si="6">R31*S29</f>
        <v>0</v>
      </c>
      <c r="T31" s="149">
        <f t="shared" si="6"/>
        <v>0</v>
      </c>
      <c r="U31" s="141">
        <v>0</v>
      </c>
      <c r="V31" s="147">
        <f t="shared" ref="V31" si="7">U31*V29</f>
        <v>0</v>
      </c>
      <c r="W31" s="141">
        <v>0</v>
      </c>
      <c r="X31" s="147">
        <f t="shared" ref="X31" si="8">W31*X29</f>
        <v>0</v>
      </c>
      <c r="Y31" s="141">
        <v>0</v>
      </c>
      <c r="Z31" s="147">
        <f t="shared" ref="Z31" si="9">Y31*Z29</f>
        <v>0</v>
      </c>
      <c r="AA31" s="141">
        <v>0</v>
      </c>
      <c r="AB31" s="147">
        <f t="shared" ref="AB31" si="10">AA31*AB29</f>
        <v>0</v>
      </c>
      <c r="AC31" s="141">
        <v>0</v>
      </c>
      <c r="AD31" s="147">
        <f t="shared" ref="AD31" si="11">AC31*AD29</f>
        <v>0</v>
      </c>
    </row>
    <row r="32" spans="1:30" ht="18" x14ac:dyDescent="0.25">
      <c r="A32" s="50"/>
      <c r="B32" s="56">
        <v>3</v>
      </c>
      <c r="C32" s="31" t="s">
        <v>64</v>
      </c>
      <c r="D32" s="77">
        <f t="shared" si="0"/>
        <v>270116.39999999997</v>
      </c>
      <c r="E32" s="79">
        <v>0</v>
      </c>
      <c r="F32" s="80">
        <f>E32*F28</f>
        <v>0</v>
      </c>
      <c r="G32" s="59">
        <f>F32*G31</f>
        <v>0</v>
      </c>
      <c r="H32" s="79">
        <v>0</v>
      </c>
      <c r="I32" s="59">
        <f>H32*I31</f>
        <v>0</v>
      </c>
      <c r="J32" s="105">
        <v>0</v>
      </c>
      <c r="K32" s="59">
        <f>J32*K31</f>
        <v>0</v>
      </c>
      <c r="L32" s="79">
        <v>0</v>
      </c>
      <c r="M32" s="59">
        <f>L32*M31</f>
        <v>0</v>
      </c>
      <c r="N32" s="207">
        <v>120</v>
      </c>
      <c r="O32" s="203">
        <f>N32*O28</f>
        <v>270116.39999999997</v>
      </c>
      <c r="P32" s="79">
        <v>0</v>
      </c>
      <c r="Q32" s="59">
        <f>P32*Q31</f>
        <v>0</v>
      </c>
      <c r="R32" s="79">
        <v>0</v>
      </c>
      <c r="S32" s="59">
        <f>R32*S31</f>
        <v>0</v>
      </c>
      <c r="T32" s="149">
        <f>S32*T31</f>
        <v>0</v>
      </c>
      <c r="U32" s="141">
        <v>0</v>
      </c>
      <c r="V32" s="147">
        <f>U32*V31</f>
        <v>0</v>
      </c>
      <c r="W32" s="141">
        <v>0</v>
      </c>
      <c r="X32" s="147">
        <f>W32*X31</f>
        <v>0</v>
      </c>
      <c r="Y32" s="141">
        <v>0</v>
      </c>
      <c r="Z32" s="147">
        <f>Y32*Z31</f>
        <v>0</v>
      </c>
      <c r="AA32" s="141">
        <v>0</v>
      </c>
      <c r="AB32" s="147">
        <f>AA32*AB31</f>
        <v>0</v>
      </c>
      <c r="AC32" s="141">
        <v>0</v>
      </c>
      <c r="AD32" s="147">
        <f>AC32*AD31</f>
        <v>0</v>
      </c>
    </row>
    <row r="33" spans="1:30" ht="20.25" customHeight="1" x14ac:dyDescent="0.25">
      <c r="A33" s="50"/>
      <c r="B33" s="39">
        <v>4</v>
      </c>
      <c r="C33" s="31" t="s">
        <v>66</v>
      </c>
      <c r="D33" s="64">
        <v>0</v>
      </c>
      <c r="E33" s="79">
        <v>0</v>
      </c>
      <c r="F33" s="80">
        <f>E33*F28</f>
        <v>0</v>
      </c>
      <c r="G33" s="59">
        <v>0</v>
      </c>
      <c r="H33" s="79">
        <v>0</v>
      </c>
      <c r="I33" s="59">
        <v>0</v>
      </c>
      <c r="J33" s="105">
        <v>0</v>
      </c>
      <c r="K33" s="59">
        <v>0</v>
      </c>
      <c r="L33" s="79">
        <v>0</v>
      </c>
      <c r="M33" s="59">
        <v>0</v>
      </c>
      <c r="N33" s="86">
        <v>0</v>
      </c>
      <c r="O33" s="39">
        <v>0</v>
      </c>
      <c r="P33" s="79">
        <v>0</v>
      </c>
      <c r="Q33" s="59">
        <v>0</v>
      </c>
      <c r="R33" s="79">
        <v>0</v>
      </c>
      <c r="S33" s="59">
        <v>0</v>
      </c>
      <c r="T33" s="149">
        <v>0</v>
      </c>
      <c r="U33" s="141">
        <v>0</v>
      </c>
      <c r="V33" s="147">
        <v>0</v>
      </c>
      <c r="W33" s="141">
        <v>0</v>
      </c>
      <c r="X33" s="147">
        <v>0</v>
      </c>
      <c r="Y33" s="141">
        <v>0</v>
      </c>
      <c r="Z33" s="147">
        <v>0</v>
      </c>
      <c r="AA33" s="141">
        <v>0</v>
      </c>
      <c r="AB33" s="147">
        <v>0</v>
      </c>
      <c r="AC33" s="141">
        <v>0</v>
      </c>
      <c r="AD33" s="147">
        <v>0</v>
      </c>
    </row>
    <row r="34" spans="1:30" ht="20.25" customHeight="1" x14ac:dyDescent="0.25">
      <c r="A34" s="50"/>
      <c r="B34" s="36">
        <v>5</v>
      </c>
      <c r="C34" s="32" t="s">
        <v>68</v>
      </c>
      <c r="D34" s="61">
        <f t="shared" si="0"/>
        <v>186830.50999999998</v>
      </c>
      <c r="E34" s="79">
        <v>0</v>
      </c>
      <c r="F34" s="80">
        <f>E34*F28</f>
        <v>0</v>
      </c>
      <c r="G34" s="59">
        <f>F34*G33</f>
        <v>0</v>
      </c>
      <c r="H34" s="79">
        <v>0</v>
      </c>
      <c r="I34" s="59">
        <f>H34*I33</f>
        <v>0</v>
      </c>
      <c r="J34" s="105">
        <v>0</v>
      </c>
      <c r="K34" s="59">
        <f>J34*K33</f>
        <v>0</v>
      </c>
      <c r="L34" s="79">
        <v>0</v>
      </c>
      <c r="M34" s="59">
        <f>L34*M33</f>
        <v>0</v>
      </c>
      <c r="N34" s="190">
        <v>83</v>
      </c>
      <c r="O34" s="125">
        <f>N34*O28</f>
        <v>186830.50999999998</v>
      </c>
      <c r="P34" s="79">
        <v>0</v>
      </c>
      <c r="Q34" s="59">
        <v>0</v>
      </c>
      <c r="R34" s="79">
        <v>0</v>
      </c>
      <c r="S34" s="59">
        <f>R34*S33</f>
        <v>0</v>
      </c>
      <c r="T34" s="149">
        <f>S34*T33</f>
        <v>0</v>
      </c>
      <c r="U34" s="141">
        <v>0</v>
      </c>
      <c r="V34" s="147">
        <f>U34*V33</f>
        <v>0</v>
      </c>
      <c r="W34" s="141">
        <v>0</v>
      </c>
      <c r="X34" s="147">
        <f>W34*X33</f>
        <v>0</v>
      </c>
      <c r="Y34" s="141">
        <v>0</v>
      </c>
      <c r="Z34" s="147">
        <f>Y34*Z33</f>
        <v>0</v>
      </c>
      <c r="AA34" s="141">
        <v>0</v>
      </c>
      <c r="AB34" s="147">
        <f>AA34*AB33</f>
        <v>0</v>
      </c>
      <c r="AC34" s="141">
        <v>0</v>
      </c>
      <c r="AD34" s="147">
        <f>AC34*AD33</f>
        <v>0</v>
      </c>
    </row>
    <row r="35" spans="1:30" ht="30.75" customHeight="1" x14ac:dyDescent="0.25">
      <c r="A35" s="50"/>
      <c r="B35" s="376" t="s">
        <v>158</v>
      </c>
      <c r="C35" s="373"/>
      <c r="D35" s="82">
        <f>SUM(D30:D34)</f>
        <v>580750.25999999989</v>
      </c>
      <c r="E35" s="119">
        <f>SUM(E30:E34)</f>
        <v>0</v>
      </c>
      <c r="F35" s="116">
        <f>SUM(F30:F34)</f>
        <v>0</v>
      </c>
      <c r="G35" s="83">
        <f>SUM(G30:G34)</f>
        <v>0</v>
      </c>
      <c r="H35" s="119">
        <v>0</v>
      </c>
      <c r="I35" s="83">
        <f>SUM(I30:I34)</f>
        <v>0</v>
      </c>
      <c r="J35" s="114">
        <v>0</v>
      </c>
      <c r="K35" s="83">
        <f>SUM(M30:M34)</f>
        <v>0</v>
      </c>
      <c r="L35" s="119">
        <v>0</v>
      </c>
      <c r="M35" s="83">
        <f>SUM(M30:M34)</f>
        <v>0</v>
      </c>
      <c r="N35" s="117">
        <f>SUM(N30:N34)</f>
        <v>258</v>
      </c>
      <c r="O35" s="120">
        <f>SUM(O30:O34)</f>
        <v>580750.25999999989</v>
      </c>
      <c r="P35" s="119">
        <v>0</v>
      </c>
      <c r="Q35" s="83">
        <f>SUM(Q30:Q34)</f>
        <v>0</v>
      </c>
      <c r="R35" s="119">
        <v>0</v>
      </c>
      <c r="S35" s="83">
        <f>SUM(S30:S34)</f>
        <v>0</v>
      </c>
      <c r="T35" s="148">
        <f>SUM(T30:T34)</f>
        <v>0</v>
      </c>
      <c r="U35" s="150">
        <v>0</v>
      </c>
      <c r="V35" s="148">
        <f>SUM(V30:V34)</f>
        <v>0</v>
      </c>
      <c r="W35" s="150">
        <v>0</v>
      </c>
      <c r="X35" s="148">
        <f>SUM(X30:X34)</f>
        <v>0</v>
      </c>
      <c r="Y35" s="150">
        <v>0</v>
      </c>
      <c r="Z35" s="148">
        <f>SUM(Z30:Z34)</f>
        <v>0</v>
      </c>
      <c r="AA35" s="150">
        <v>0</v>
      </c>
      <c r="AB35" s="148">
        <f>SUM(AB30:AB34)</f>
        <v>0</v>
      </c>
      <c r="AC35" s="150">
        <v>0</v>
      </c>
      <c r="AD35" s="148">
        <f>SUM(AD30:AD34)</f>
        <v>0</v>
      </c>
    </row>
    <row r="36" spans="1:30" ht="9.75" customHeight="1" x14ac:dyDescent="0.25">
      <c r="A36" s="50"/>
      <c r="B36" s="350" t="s">
        <v>27</v>
      </c>
      <c r="C36" s="370" t="s">
        <v>40</v>
      </c>
      <c r="D36" s="370" t="s">
        <v>45</v>
      </c>
      <c r="E36" s="375" t="s">
        <v>47</v>
      </c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9"/>
      <c r="T36" s="375" t="s">
        <v>47</v>
      </c>
      <c r="U36" s="348"/>
      <c r="V36" s="348"/>
      <c r="W36" s="348"/>
      <c r="X36" s="348"/>
      <c r="Y36" s="348"/>
      <c r="Z36" s="348"/>
      <c r="AA36" s="348"/>
      <c r="AB36" s="348"/>
      <c r="AC36" s="348"/>
      <c r="AD36" s="349"/>
    </row>
    <row r="37" spans="1:30" ht="38.25" customHeight="1" x14ac:dyDescent="0.25">
      <c r="A37" s="50"/>
      <c r="B37" s="394"/>
      <c r="C37" s="399"/>
      <c r="D37" s="368"/>
      <c r="E37" s="356" t="s">
        <v>140</v>
      </c>
      <c r="F37" s="357"/>
      <c r="G37" s="350" t="s">
        <v>48</v>
      </c>
      <c r="H37" s="360" t="s">
        <v>44</v>
      </c>
      <c r="I37" s="361"/>
      <c r="J37" s="361"/>
      <c r="K37" s="362"/>
      <c r="L37" s="356" t="s">
        <v>146</v>
      </c>
      <c r="M37" s="357"/>
      <c r="N37" s="356" t="s">
        <v>147</v>
      </c>
      <c r="O37" s="357"/>
      <c r="P37" s="356" t="s">
        <v>148</v>
      </c>
      <c r="Q37" s="357"/>
      <c r="R37" s="356" t="s">
        <v>149</v>
      </c>
      <c r="S37" s="357"/>
      <c r="T37" s="350" t="s">
        <v>46</v>
      </c>
      <c r="U37" s="356" t="s">
        <v>49</v>
      </c>
      <c r="V37" s="357"/>
      <c r="W37" s="356" t="s">
        <v>50</v>
      </c>
      <c r="X37" s="357"/>
      <c r="Y37" s="356" t="s">
        <v>51</v>
      </c>
      <c r="Z37" s="357"/>
      <c r="AA37" s="356" t="s">
        <v>52</v>
      </c>
      <c r="AB37" s="357"/>
      <c r="AC37" s="356" t="s">
        <v>53</v>
      </c>
      <c r="AD37" s="357"/>
    </row>
    <row r="38" spans="1:30" ht="30" customHeight="1" x14ac:dyDescent="0.25">
      <c r="A38" s="50"/>
      <c r="B38" s="394"/>
      <c r="C38" s="399"/>
      <c r="D38" s="369"/>
      <c r="E38" s="358"/>
      <c r="F38" s="359"/>
      <c r="G38" s="351"/>
      <c r="H38" s="375" t="s">
        <v>42</v>
      </c>
      <c r="I38" s="349"/>
      <c r="J38" s="375" t="s">
        <v>43</v>
      </c>
      <c r="K38" s="349"/>
      <c r="L38" s="358"/>
      <c r="M38" s="359"/>
      <c r="N38" s="358"/>
      <c r="O38" s="359"/>
      <c r="P38" s="358"/>
      <c r="Q38" s="359"/>
      <c r="R38" s="358"/>
      <c r="S38" s="393"/>
      <c r="T38" s="351"/>
      <c r="U38" s="358"/>
      <c r="V38" s="359"/>
      <c r="W38" s="358"/>
      <c r="X38" s="359"/>
      <c r="Y38" s="358"/>
      <c r="Z38" s="359"/>
      <c r="AA38" s="358"/>
      <c r="AB38" s="359"/>
      <c r="AC38" s="358"/>
      <c r="AD38" s="359"/>
    </row>
    <row r="39" spans="1:30" ht="12.75" customHeight="1" x14ac:dyDescent="0.25">
      <c r="A39" s="50"/>
      <c r="B39" s="395"/>
      <c r="C39" s="400"/>
      <c r="D39" s="281" t="s">
        <v>14</v>
      </c>
      <c r="E39" s="281" t="s">
        <v>41</v>
      </c>
      <c r="F39" s="280" t="s">
        <v>14</v>
      </c>
      <c r="G39" s="281" t="s">
        <v>14</v>
      </c>
      <c r="H39" s="281" t="s">
        <v>41</v>
      </c>
      <c r="I39" s="280" t="s">
        <v>14</v>
      </c>
      <c r="J39" s="281" t="s">
        <v>37</v>
      </c>
      <c r="K39" s="281" t="s">
        <v>14</v>
      </c>
      <c r="L39" s="281" t="s">
        <v>41</v>
      </c>
      <c r="M39" s="278" t="s">
        <v>14</v>
      </c>
      <c r="N39" s="281" t="s">
        <v>41</v>
      </c>
      <c r="O39" s="278" t="s">
        <v>14</v>
      </c>
      <c r="P39" s="281" t="s">
        <v>41</v>
      </c>
      <c r="Q39" s="278" t="s">
        <v>14</v>
      </c>
      <c r="R39" s="281" t="s">
        <v>41</v>
      </c>
      <c r="S39" s="281" t="s">
        <v>14</v>
      </c>
      <c r="T39" s="281" t="s">
        <v>14</v>
      </c>
      <c r="U39" s="34" t="s">
        <v>37</v>
      </c>
      <c r="V39" s="277" t="s">
        <v>14</v>
      </c>
      <c r="W39" s="281" t="s">
        <v>37</v>
      </c>
      <c r="X39" s="280" t="s">
        <v>14</v>
      </c>
      <c r="Y39" s="281" t="s">
        <v>37</v>
      </c>
      <c r="Z39" s="280" t="s">
        <v>14</v>
      </c>
      <c r="AA39" s="281" t="s">
        <v>37</v>
      </c>
      <c r="AB39" s="280" t="s">
        <v>14</v>
      </c>
      <c r="AC39" s="281" t="s">
        <v>37</v>
      </c>
      <c r="AD39" s="280" t="s">
        <v>14</v>
      </c>
    </row>
    <row r="40" spans="1:30" x14ac:dyDescent="0.25">
      <c r="A40" s="50"/>
      <c r="B40" s="282">
        <v>1</v>
      </c>
      <c r="C40" s="282">
        <v>2</v>
      </c>
      <c r="D40" s="279">
        <v>3</v>
      </c>
      <c r="E40" s="279">
        <v>4</v>
      </c>
      <c r="F40" s="278">
        <v>5</v>
      </c>
      <c r="G40" s="279">
        <v>6</v>
      </c>
      <c r="H40" s="279">
        <v>7</v>
      </c>
      <c r="I40" s="278">
        <v>8</v>
      </c>
      <c r="J40" s="281">
        <v>9</v>
      </c>
      <c r="K40" s="278">
        <v>10</v>
      </c>
      <c r="L40" s="279">
        <v>11</v>
      </c>
      <c r="M40" s="278">
        <v>12</v>
      </c>
      <c r="N40" s="281">
        <v>13</v>
      </c>
      <c r="O40" s="278">
        <v>14</v>
      </c>
      <c r="P40" s="279">
        <v>15</v>
      </c>
      <c r="Q40" s="278">
        <v>16</v>
      </c>
      <c r="R40" s="279">
        <v>17</v>
      </c>
      <c r="S40" s="278">
        <v>18</v>
      </c>
      <c r="T40" s="279">
        <v>19</v>
      </c>
      <c r="U40" s="281">
        <v>20</v>
      </c>
      <c r="V40" s="280">
        <v>21</v>
      </c>
      <c r="W40" s="281">
        <v>22</v>
      </c>
      <c r="X40" s="280">
        <v>23</v>
      </c>
      <c r="Y40" s="281">
        <v>24</v>
      </c>
      <c r="Z40" s="280">
        <v>25</v>
      </c>
      <c r="AA40" s="281">
        <v>26</v>
      </c>
      <c r="AB40" s="280">
        <v>27</v>
      </c>
      <c r="AC40" s="281">
        <v>28</v>
      </c>
      <c r="AD40" s="280">
        <v>29</v>
      </c>
    </row>
    <row r="41" spans="1:30" ht="10.5" customHeight="1" x14ac:dyDescent="0.25">
      <c r="A41" s="50"/>
      <c r="B41" s="371" t="s">
        <v>26</v>
      </c>
      <c r="C41" s="373"/>
      <c r="D41" s="39"/>
      <c r="E41" s="39"/>
      <c r="F41" s="99"/>
      <c r="G41" s="100"/>
      <c r="H41" s="99"/>
      <c r="I41" s="100"/>
      <c r="J41" s="99"/>
      <c r="K41" s="100"/>
      <c r="L41" s="99"/>
      <c r="M41" s="100"/>
      <c r="N41" s="99"/>
      <c r="O41" s="126"/>
      <c r="P41" s="53"/>
      <c r="Q41" s="127"/>
      <c r="R41" s="53"/>
      <c r="S41" s="126"/>
      <c r="T41" s="53"/>
      <c r="U41" s="127"/>
      <c r="V41" s="95"/>
      <c r="W41" s="56"/>
      <c r="X41" s="95"/>
      <c r="Y41" s="56"/>
      <c r="Z41" s="95"/>
      <c r="AA41" s="56"/>
      <c r="AB41" s="95"/>
      <c r="AC41" s="56"/>
      <c r="AD41" s="101"/>
    </row>
    <row r="42" spans="1:30" ht="22.5" customHeight="1" x14ac:dyDescent="0.25">
      <c r="A42" s="50"/>
      <c r="B42" s="376" t="s">
        <v>54</v>
      </c>
      <c r="C42" s="373"/>
      <c r="D42" s="39"/>
      <c r="E42" s="39"/>
      <c r="F42" s="52"/>
      <c r="G42" s="39"/>
      <c r="H42" s="52"/>
      <c r="I42" s="39"/>
      <c r="J42" s="52"/>
      <c r="K42" s="39"/>
      <c r="L42" s="52"/>
      <c r="M42" s="39"/>
      <c r="N42" s="52"/>
      <c r="O42" s="39"/>
      <c r="P42" s="52"/>
      <c r="Q42" s="39"/>
      <c r="R42" s="52"/>
      <c r="S42" s="39"/>
      <c r="T42" s="52"/>
      <c r="U42" s="39"/>
      <c r="V42" s="52"/>
      <c r="W42" s="39"/>
      <c r="X42" s="52"/>
      <c r="Y42" s="39"/>
      <c r="Z42" s="52"/>
      <c r="AA42" s="39"/>
      <c r="AB42" s="102"/>
      <c r="AC42" s="39"/>
      <c r="AD42" s="54"/>
    </row>
    <row r="43" spans="1:30" ht="9" customHeight="1" x14ac:dyDescent="0.25">
      <c r="A43" s="50"/>
      <c r="B43" s="274">
        <v>1</v>
      </c>
      <c r="C43" s="270" t="s">
        <v>69</v>
      </c>
      <c r="D43" s="271">
        <f>AD43+AB43+Z43+X43+V43+T43+S43+Q43+O43+M43+K43+I43+G43+F43</f>
        <v>0</v>
      </c>
      <c r="E43" s="268">
        <v>0</v>
      </c>
      <c r="F43" s="267">
        <f>E43*F41</f>
        <v>0</v>
      </c>
      <c r="G43" s="267">
        <f t="shared" ref="G43:I69" si="12">F43*G41</f>
        <v>0</v>
      </c>
      <c r="H43" s="268">
        <v>0</v>
      </c>
      <c r="I43" s="267">
        <f t="shared" si="12"/>
        <v>0</v>
      </c>
      <c r="J43" s="269">
        <v>0</v>
      </c>
      <c r="K43" s="267">
        <v>0</v>
      </c>
      <c r="L43" s="268">
        <v>0</v>
      </c>
      <c r="M43" s="267">
        <f t="shared" ref="M43" si="13">L43*M41</f>
        <v>0</v>
      </c>
      <c r="N43" s="268">
        <v>0</v>
      </c>
      <c r="O43" s="269">
        <v>0</v>
      </c>
      <c r="P43" s="268">
        <v>0</v>
      </c>
      <c r="Q43" s="267">
        <f>P43*Q41</f>
        <v>0</v>
      </c>
      <c r="R43" s="268">
        <v>0</v>
      </c>
      <c r="S43" s="267">
        <f>R43*S41</f>
        <v>0</v>
      </c>
      <c r="T43" s="272">
        <f t="shared" ref="T43:V69" si="14">S43*T41</f>
        <v>0</v>
      </c>
      <c r="U43" s="269">
        <v>0</v>
      </c>
      <c r="V43" s="267">
        <f t="shared" si="14"/>
        <v>0</v>
      </c>
      <c r="W43" s="269">
        <v>0</v>
      </c>
      <c r="X43" s="267">
        <f t="shared" ref="X43:Z58" si="15">W43*X41</f>
        <v>0</v>
      </c>
      <c r="Y43" s="269">
        <v>0</v>
      </c>
      <c r="Z43" s="267">
        <f t="shared" si="15"/>
        <v>0</v>
      </c>
      <c r="AA43" s="269">
        <v>0</v>
      </c>
      <c r="AB43" s="267">
        <f t="shared" ref="AB43:AD69" si="16">AA43*AB41</f>
        <v>0</v>
      </c>
      <c r="AC43" s="269">
        <v>0</v>
      </c>
      <c r="AD43" s="273">
        <f t="shared" si="16"/>
        <v>0</v>
      </c>
    </row>
    <row r="44" spans="1:30" ht="18" x14ac:dyDescent="0.25">
      <c r="A44" s="50"/>
      <c r="B44" s="39">
        <v>1</v>
      </c>
      <c r="C44" s="31" t="s">
        <v>70</v>
      </c>
      <c r="D44" s="64">
        <f>F44+G44+M44+O44+Q44+S44</f>
        <v>339359</v>
      </c>
      <c r="E44" s="60">
        <v>0</v>
      </c>
      <c r="F44" s="52">
        <v>0</v>
      </c>
      <c r="G44" s="59">
        <f>F44*G42</f>
        <v>0</v>
      </c>
      <c r="H44" s="60">
        <v>0</v>
      </c>
      <c r="I44" s="59">
        <f>H44*I42</f>
        <v>0</v>
      </c>
      <c r="J44" s="102">
        <v>0</v>
      </c>
      <c r="K44" s="59">
        <v>0</v>
      </c>
      <c r="L44" s="60">
        <v>0</v>
      </c>
      <c r="M44" s="81">
        <f>L44*M42</f>
        <v>0</v>
      </c>
      <c r="N44" s="124">
        <v>55</v>
      </c>
      <c r="O44" s="125">
        <v>138655</v>
      </c>
      <c r="P44" s="60">
        <v>0</v>
      </c>
      <c r="Q44" s="59">
        <f>P44*Q41</f>
        <v>0</v>
      </c>
      <c r="R44" s="86">
        <v>128</v>
      </c>
      <c r="S44" s="39">
        <v>200704</v>
      </c>
      <c r="T44" s="149">
        <f>S44*T42</f>
        <v>0</v>
      </c>
      <c r="U44" s="102">
        <v>0</v>
      </c>
      <c r="V44" s="59">
        <f>U44*V42</f>
        <v>0</v>
      </c>
      <c r="W44" s="102">
        <v>0</v>
      </c>
      <c r="X44" s="59">
        <f>W44*X42</f>
        <v>0</v>
      </c>
      <c r="Y44" s="102">
        <v>0</v>
      </c>
      <c r="Z44" s="59">
        <f>Y44*Z42</f>
        <v>0</v>
      </c>
      <c r="AA44" s="102">
        <v>0</v>
      </c>
      <c r="AB44" s="59">
        <f>AA44*AB42</f>
        <v>0</v>
      </c>
      <c r="AC44" s="102">
        <v>0</v>
      </c>
      <c r="AD44" s="59">
        <f>AC44*AD42</f>
        <v>0</v>
      </c>
    </row>
    <row r="45" spans="1:30" ht="18" x14ac:dyDescent="0.25">
      <c r="A45" s="50"/>
      <c r="B45" s="37">
        <v>2</v>
      </c>
      <c r="C45" s="31" t="s">
        <v>71</v>
      </c>
      <c r="D45" s="64">
        <f t="shared" ref="D45:D70" si="17">F45+G45+M45+O45+Q45+S45</f>
        <v>547130</v>
      </c>
      <c r="E45" s="79">
        <v>70</v>
      </c>
      <c r="F45" s="105">
        <v>196490</v>
      </c>
      <c r="G45" s="80">
        <f>F45*G43</f>
        <v>0</v>
      </c>
      <c r="H45" s="79">
        <v>0</v>
      </c>
      <c r="I45" s="80">
        <f>H45*I43</f>
        <v>0</v>
      </c>
      <c r="J45" s="122">
        <v>0</v>
      </c>
      <c r="K45" s="59">
        <v>0</v>
      </c>
      <c r="L45" s="79">
        <v>0</v>
      </c>
      <c r="M45" s="123">
        <f>L45*M43</f>
        <v>0</v>
      </c>
      <c r="N45" s="87">
        <v>0</v>
      </c>
      <c r="O45" s="37">
        <v>0</v>
      </c>
      <c r="P45" s="60">
        <v>180</v>
      </c>
      <c r="Q45" s="37">
        <v>350640</v>
      </c>
      <c r="R45" s="87">
        <v>0</v>
      </c>
      <c r="S45" s="80">
        <f>R45*S41</f>
        <v>0</v>
      </c>
      <c r="T45" s="151">
        <f>S45*T43</f>
        <v>0</v>
      </c>
      <c r="U45" s="102">
        <v>0</v>
      </c>
      <c r="V45" s="80">
        <f>U45*V43</f>
        <v>0</v>
      </c>
      <c r="W45" s="102">
        <v>0</v>
      </c>
      <c r="X45" s="80">
        <f>W45*X43</f>
        <v>0</v>
      </c>
      <c r="Y45" s="102">
        <v>0</v>
      </c>
      <c r="Z45" s="80">
        <f>Y45*Z43</f>
        <v>0</v>
      </c>
      <c r="AA45" s="102">
        <v>0</v>
      </c>
      <c r="AB45" s="80">
        <f>AA45*AB43</f>
        <v>0</v>
      </c>
      <c r="AC45" s="102">
        <v>0</v>
      </c>
      <c r="AD45" s="80">
        <f>AC45*AD43</f>
        <v>0</v>
      </c>
    </row>
    <row r="46" spans="1:30" s="168" customFormat="1" ht="18" x14ac:dyDescent="0.25">
      <c r="A46" s="153"/>
      <c r="B46" s="39">
        <v>3</v>
      </c>
      <c r="C46" s="155" t="s">
        <v>72</v>
      </c>
      <c r="D46" s="64">
        <f t="shared" si="17"/>
        <v>297920</v>
      </c>
      <c r="E46" s="157">
        <v>0</v>
      </c>
      <c r="F46" s="158">
        <f>E46*F41</f>
        <v>0</v>
      </c>
      <c r="G46" s="159">
        <f t="shared" si="12"/>
        <v>0</v>
      </c>
      <c r="H46" s="157">
        <v>0</v>
      </c>
      <c r="I46" s="160">
        <v>0</v>
      </c>
      <c r="J46" s="161">
        <v>0</v>
      </c>
      <c r="K46" s="162">
        <v>0</v>
      </c>
      <c r="L46" s="157">
        <v>0</v>
      </c>
      <c r="M46" s="163">
        <f t="shared" ref="M46" si="18">L46*M44</f>
        <v>0</v>
      </c>
      <c r="N46" s="164">
        <v>0</v>
      </c>
      <c r="O46" s="154">
        <v>0</v>
      </c>
      <c r="P46" s="165">
        <v>0</v>
      </c>
      <c r="Q46" s="156">
        <f>P46*Q41</f>
        <v>0</v>
      </c>
      <c r="R46" s="164">
        <v>190</v>
      </c>
      <c r="S46" s="154">
        <v>297920</v>
      </c>
      <c r="T46" s="166">
        <f t="shared" si="14"/>
        <v>0</v>
      </c>
      <c r="U46" s="167">
        <v>0</v>
      </c>
      <c r="V46" s="159">
        <f t="shared" si="14"/>
        <v>0</v>
      </c>
      <c r="W46" s="167">
        <v>0</v>
      </c>
      <c r="X46" s="159">
        <f t="shared" ref="X46" si="19">W46*X44</f>
        <v>0</v>
      </c>
      <c r="Y46" s="167">
        <v>0</v>
      </c>
      <c r="Z46" s="159">
        <f t="shared" si="15"/>
        <v>0</v>
      </c>
      <c r="AA46" s="167">
        <v>0</v>
      </c>
      <c r="AB46" s="159">
        <f t="shared" si="16"/>
        <v>0</v>
      </c>
      <c r="AC46" s="167">
        <v>0</v>
      </c>
      <c r="AD46" s="159">
        <f t="shared" si="16"/>
        <v>0</v>
      </c>
    </row>
    <row r="47" spans="1:30" s="182" customFormat="1" ht="18" x14ac:dyDescent="0.25">
      <c r="A47" s="169"/>
      <c r="B47" s="37">
        <v>4</v>
      </c>
      <c r="C47" s="171" t="s">
        <v>73</v>
      </c>
      <c r="D47" s="64">
        <f t="shared" si="17"/>
        <v>219520</v>
      </c>
      <c r="E47" s="173">
        <v>0</v>
      </c>
      <c r="F47" s="174">
        <f>E47*F41</f>
        <v>0</v>
      </c>
      <c r="G47" s="175">
        <f t="shared" si="12"/>
        <v>0</v>
      </c>
      <c r="H47" s="173">
        <v>0</v>
      </c>
      <c r="I47" s="175">
        <f t="shared" si="12"/>
        <v>0</v>
      </c>
      <c r="J47" s="176">
        <v>0</v>
      </c>
      <c r="K47" s="172">
        <v>0</v>
      </c>
      <c r="L47" s="173">
        <v>0</v>
      </c>
      <c r="M47" s="177">
        <f t="shared" ref="M47" si="20">L47*M45</f>
        <v>0</v>
      </c>
      <c r="N47" s="178">
        <v>0</v>
      </c>
      <c r="O47" s="170">
        <v>0</v>
      </c>
      <c r="P47" s="179">
        <v>0</v>
      </c>
      <c r="Q47" s="172">
        <f>P47*Q41</f>
        <v>0</v>
      </c>
      <c r="R47" s="178">
        <v>140</v>
      </c>
      <c r="S47" s="170">
        <v>219520</v>
      </c>
      <c r="T47" s="180">
        <f t="shared" si="14"/>
        <v>0</v>
      </c>
      <c r="U47" s="181">
        <v>0</v>
      </c>
      <c r="V47" s="175">
        <f t="shared" si="14"/>
        <v>0</v>
      </c>
      <c r="W47" s="181">
        <v>0</v>
      </c>
      <c r="X47" s="175">
        <f t="shared" ref="X47" si="21">W47*X45</f>
        <v>0</v>
      </c>
      <c r="Y47" s="181">
        <v>0</v>
      </c>
      <c r="Z47" s="175">
        <f t="shared" si="15"/>
        <v>0</v>
      </c>
      <c r="AA47" s="181">
        <v>0</v>
      </c>
      <c r="AB47" s="175">
        <f t="shared" si="16"/>
        <v>0</v>
      </c>
      <c r="AC47" s="181">
        <v>0</v>
      </c>
      <c r="AD47" s="175">
        <f t="shared" si="16"/>
        <v>0</v>
      </c>
    </row>
    <row r="48" spans="1:30" s="193" customFormat="1" ht="18" x14ac:dyDescent="0.25">
      <c r="A48" s="183"/>
      <c r="B48" s="39">
        <v>5</v>
      </c>
      <c r="C48" s="184" t="s">
        <v>74</v>
      </c>
      <c r="D48" s="64">
        <f t="shared" si="17"/>
        <v>417820</v>
      </c>
      <c r="E48" s="185">
        <v>0</v>
      </c>
      <c r="F48" s="186">
        <f>E48*F41</f>
        <v>0</v>
      </c>
      <c r="G48" s="187">
        <f t="shared" si="12"/>
        <v>0</v>
      </c>
      <c r="H48" s="185">
        <v>0</v>
      </c>
      <c r="I48" s="187">
        <f t="shared" si="12"/>
        <v>0</v>
      </c>
      <c r="J48" s="188">
        <v>0</v>
      </c>
      <c r="K48" s="106">
        <v>0</v>
      </c>
      <c r="L48" s="185">
        <v>0</v>
      </c>
      <c r="M48" s="189">
        <f t="shared" ref="M48" si="22">L48*M46</f>
        <v>0</v>
      </c>
      <c r="N48" s="124">
        <v>60</v>
      </c>
      <c r="O48" s="125">
        <v>151260</v>
      </c>
      <c r="P48" s="190">
        <v>0</v>
      </c>
      <c r="Q48" s="106">
        <f>P48*Q41</f>
        <v>0</v>
      </c>
      <c r="R48" s="124">
        <v>170</v>
      </c>
      <c r="S48" s="125">
        <v>266560</v>
      </c>
      <c r="T48" s="191">
        <f t="shared" si="14"/>
        <v>0</v>
      </c>
      <c r="U48" s="192">
        <v>0</v>
      </c>
      <c r="V48" s="187">
        <f t="shared" si="14"/>
        <v>0</v>
      </c>
      <c r="W48" s="192">
        <v>0</v>
      </c>
      <c r="X48" s="187">
        <f t="shared" ref="X48" si="23">W48*X46</f>
        <v>0</v>
      </c>
      <c r="Y48" s="192">
        <v>0</v>
      </c>
      <c r="Z48" s="187">
        <f t="shared" si="15"/>
        <v>0</v>
      </c>
      <c r="AA48" s="192">
        <v>0</v>
      </c>
      <c r="AB48" s="187">
        <f t="shared" si="16"/>
        <v>0</v>
      </c>
      <c r="AC48" s="192">
        <v>0</v>
      </c>
      <c r="AD48" s="187">
        <f t="shared" si="16"/>
        <v>0</v>
      </c>
    </row>
    <row r="49" spans="1:30" s="193" customFormat="1" ht="18" x14ac:dyDescent="0.25">
      <c r="A49" s="183"/>
      <c r="B49" s="37">
        <v>6</v>
      </c>
      <c r="C49" s="184" t="s">
        <v>75</v>
      </c>
      <c r="D49" s="64">
        <f t="shared" si="17"/>
        <v>250880</v>
      </c>
      <c r="E49" s="185">
        <v>0</v>
      </c>
      <c r="F49" s="186">
        <f>E49*F41</f>
        <v>0</v>
      </c>
      <c r="G49" s="187">
        <f t="shared" si="12"/>
        <v>0</v>
      </c>
      <c r="H49" s="185">
        <v>0</v>
      </c>
      <c r="I49" s="187">
        <f t="shared" si="12"/>
        <v>0</v>
      </c>
      <c r="J49" s="188">
        <v>0</v>
      </c>
      <c r="K49" s="106">
        <v>0</v>
      </c>
      <c r="L49" s="185">
        <v>0</v>
      </c>
      <c r="M49" s="189">
        <f t="shared" ref="M49" si="24">L49*M47</f>
        <v>0</v>
      </c>
      <c r="N49" s="112">
        <v>0</v>
      </c>
      <c r="O49" s="194">
        <v>0</v>
      </c>
      <c r="P49" s="190">
        <v>0</v>
      </c>
      <c r="Q49" s="195">
        <f>P49*Q41</f>
        <v>0</v>
      </c>
      <c r="R49" s="112">
        <v>160</v>
      </c>
      <c r="S49" s="194">
        <v>250880</v>
      </c>
      <c r="T49" s="191">
        <f t="shared" si="14"/>
        <v>0</v>
      </c>
      <c r="U49" s="192">
        <v>0</v>
      </c>
      <c r="V49" s="187">
        <f t="shared" si="14"/>
        <v>0</v>
      </c>
      <c r="W49" s="192">
        <v>0</v>
      </c>
      <c r="X49" s="187">
        <f t="shared" ref="X49" si="25">W49*X47</f>
        <v>0</v>
      </c>
      <c r="Y49" s="192">
        <v>0</v>
      </c>
      <c r="Z49" s="187">
        <f t="shared" si="15"/>
        <v>0</v>
      </c>
      <c r="AA49" s="192">
        <v>0</v>
      </c>
      <c r="AB49" s="187">
        <f t="shared" si="16"/>
        <v>0</v>
      </c>
      <c r="AC49" s="192">
        <v>0</v>
      </c>
      <c r="AD49" s="187">
        <f t="shared" si="16"/>
        <v>0</v>
      </c>
    </row>
    <row r="50" spans="1:30" s="193" customFormat="1" ht="18" x14ac:dyDescent="0.25">
      <c r="A50" s="183"/>
      <c r="B50" s="39">
        <v>7</v>
      </c>
      <c r="C50" s="184" t="s">
        <v>76</v>
      </c>
      <c r="D50" s="64">
        <f t="shared" si="17"/>
        <v>333984</v>
      </c>
      <c r="E50" s="190">
        <v>0</v>
      </c>
      <c r="F50" s="196">
        <f>E50*F41</f>
        <v>0</v>
      </c>
      <c r="G50" s="106">
        <f t="shared" si="12"/>
        <v>0</v>
      </c>
      <c r="H50" s="190">
        <v>0</v>
      </c>
      <c r="I50" s="106">
        <f t="shared" si="12"/>
        <v>0</v>
      </c>
      <c r="J50" s="192">
        <v>0</v>
      </c>
      <c r="K50" s="106">
        <v>0</v>
      </c>
      <c r="L50" s="190">
        <v>0</v>
      </c>
      <c r="M50" s="197">
        <f t="shared" ref="M50" si="26">L50*M48</f>
        <v>0</v>
      </c>
      <c r="N50" s="124">
        <v>0</v>
      </c>
      <c r="O50" s="125">
        <v>0</v>
      </c>
      <c r="P50" s="190">
        <v>0</v>
      </c>
      <c r="Q50" s="106">
        <f>P50*Q41</f>
        <v>0</v>
      </c>
      <c r="R50" s="124">
        <v>213</v>
      </c>
      <c r="S50" s="125">
        <v>333984</v>
      </c>
      <c r="T50" s="198">
        <f t="shared" si="14"/>
        <v>0</v>
      </c>
      <c r="U50" s="192">
        <v>0</v>
      </c>
      <c r="V50" s="106">
        <f t="shared" si="14"/>
        <v>0</v>
      </c>
      <c r="W50" s="192">
        <v>0</v>
      </c>
      <c r="X50" s="106">
        <f t="shared" ref="X50" si="27">W50*X48</f>
        <v>0</v>
      </c>
      <c r="Y50" s="192">
        <v>0</v>
      </c>
      <c r="Z50" s="106">
        <f t="shared" si="15"/>
        <v>0</v>
      </c>
      <c r="AA50" s="192">
        <v>0</v>
      </c>
      <c r="AB50" s="106">
        <f t="shared" si="16"/>
        <v>0</v>
      </c>
      <c r="AC50" s="192">
        <v>0</v>
      </c>
      <c r="AD50" s="106">
        <f t="shared" si="16"/>
        <v>0</v>
      </c>
    </row>
    <row r="51" spans="1:30" s="193" customFormat="1" ht="18" x14ac:dyDescent="0.25">
      <c r="A51" s="183"/>
      <c r="B51" s="37">
        <v>8</v>
      </c>
      <c r="C51" s="184" t="s">
        <v>77</v>
      </c>
      <c r="D51" s="64">
        <f t="shared" si="17"/>
        <v>188160</v>
      </c>
      <c r="E51" s="190">
        <v>0</v>
      </c>
      <c r="F51" s="196">
        <f>E51*F41</f>
        <v>0</v>
      </c>
      <c r="G51" s="106">
        <f t="shared" si="12"/>
        <v>0</v>
      </c>
      <c r="H51" s="190">
        <v>0</v>
      </c>
      <c r="I51" s="106">
        <f t="shared" si="12"/>
        <v>0</v>
      </c>
      <c r="J51" s="192">
        <v>0</v>
      </c>
      <c r="K51" s="106">
        <v>0</v>
      </c>
      <c r="L51" s="190">
        <v>0</v>
      </c>
      <c r="M51" s="197">
        <f t="shared" ref="M51" si="28">L51*M49</f>
        <v>0</v>
      </c>
      <c r="N51" s="124">
        <v>0</v>
      </c>
      <c r="O51" s="125">
        <v>0</v>
      </c>
      <c r="P51" s="190">
        <v>0</v>
      </c>
      <c r="Q51" s="106">
        <f>P51*Q41</f>
        <v>0</v>
      </c>
      <c r="R51" s="124">
        <v>120</v>
      </c>
      <c r="S51" s="125">
        <v>188160</v>
      </c>
      <c r="T51" s="198">
        <f t="shared" si="14"/>
        <v>0</v>
      </c>
      <c r="U51" s="192">
        <v>0</v>
      </c>
      <c r="V51" s="106">
        <f t="shared" si="14"/>
        <v>0</v>
      </c>
      <c r="W51" s="192">
        <v>0</v>
      </c>
      <c r="X51" s="106">
        <f t="shared" ref="X51" si="29">W51*X49</f>
        <v>0</v>
      </c>
      <c r="Y51" s="192">
        <v>0</v>
      </c>
      <c r="Z51" s="106">
        <f t="shared" si="15"/>
        <v>0</v>
      </c>
      <c r="AA51" s="192">
        <v>0</v>
      </c>
      <c r="AB51" s="106">
        <f t="shared" si="16"/>
        <v>0</v>
      </c>
      <c r="AC51" s="192">
        <v>0</v>
      </c>
      <c r="AD51" s="106">
        <f t="shared" si="16"/>
        <v>0</v>
      </c>
    </row>
    <row r="52" spans="1:30" s="193" customFormat="1" ht="18" x14ac:dyDescent="0.25">
      <c r="A52" s="183"/>
      <c r="B52" s="39">
        <v>9</v>
      </c>
      <c r="C52" s="184" t="s">
        <v>78</v>
      </c>
      <c r="D52" s="64">
        <f t="shared" si="17"/>
        <v>203840</v>
      </c>
      <c r="E52" s="190">
        <v>0</v>
      </c>
      <c r="F52" s="196">
        <f>E52*F41</f>
        <v>0</v>
      </c>
      <c r="G52" s="106">
        <f t="shared" si="12"/>
        <v>0</v>
      </c>
      <c r="H52" s="190">
        <v>0</v>
      </c>
      <c r="I52" s="106">
        <f t="shared" si="12"/>
        <v>0</v>
      </c>
      <c r="J52" s="192">
        <v>0</v>
      </c>
      <c r="K52" s="106">
        <v>0</v>
      </c>
      <c r="L52" s="190">
        <v>0</v>
      </c>
      <c r="M52" s="197">
        <f t="shared" ref="M52" si="30">L52*M50</f>
        <v>0</v>
      </c>
      <c r="N52" s="124">
        <v>0</v>
      </c>
      <c r="O52" s="125">
        <v>0</v>
      </c>
      <c r="P52" s="190">
        <v>0</v>
      </c>
      <c r="Q52" s="106">
        <f>P52*Q41</f>
        <v>0</v>
      </c>
      <c r="R52" s="124">
        <v>130</v>
      </c>
      <c r="S52" s="125">
        <v>203840</v>
      </c>
      <c r="T52" s="198">
        <f t="shared" si="14"/>
        <v>0</v>
      </c>
      <c r="U52" s="192">
        <v>0</v>
      </c>
      <c r="V52" s="106">
        <f t="shared" si="14"/>
        <v>0</v>
      </c>
      <c r="W52" s="192">
        <v>0</v>
      </c>
      <c r="X52" s="106">
        <f t="shared" ref="X52" si="31">W52*X50</f>
        <v>0</v>
      </c>
      <c r="Y52" s="192">
        <v>0</v>
      </c>
      <c r="Z52" s="106">
        <f t="shared" si="15"/>
        <v>0</v>
      </c>
      <c r="AA52" s="192">
        <v>0</v>
      </c>
      <c r="AB52" s="106">
        <f t="shared" si="16"/>
        <v>0</v>
      </c>
      <c r="AC52" s="192">
        <v>0</v>
      </c>
      <c r="AD52" s="106">
        <f t="shared" si="16"/>
        <v>0</v>
      </c>
    </row>
    <row r="53" spans="1:30" s="193" customFormat="1" ht="18" x14ac:dyDescent="0.25">
      <c r="A53" s="183"/>
      <c r="B53" s="37">
        <v>10</v>
      </c>
      <c r="C53" s="184" t="s">
        <v>79</v>
      </c>
      <c r="D53" s="64">
        <f t="shared" si="17"/>
        <v>297920</v>
      </c>
      <c r="E53" s="190">
        <v>0</v>
      </c>
      <c r="F53" s="196">
        <f>E53*F41</f>
        <v>0</v>
      </c>
      <c r="G53" s="106">
        <f t="shared" si="12"/>
        <v>0</v>
      </c>
      <c r="H53" s="190">
        <v>0</v>
      </c>
      <c r="I53" s="106">
        <f t="shared" si="12"/>
        <v>0</v>
      </c>
      <c r="J53" s="192">
        <v>0</v>
      </c>
      <c r="K53" s="106">
        <v>0</v>
      </c>
      <c r="L53" s="190">
        <v>0</v>
      </c>
      <c r="M53" s="197">
        <f t="shared" ref="M53" si="32">L53*M51</f>
        <v>0</v>
      </c>
      <c r="N53" s="124">
        <v>0</v>
      </c>
      <c r="O53" s="125">
        <v>0</v>
      </c>
      <c r="P53" s="190">
        <v>0</v>
      </c>
      <c r="Q53" s="106">
        <f>P53*Q41</f>
        <v>0</v>
      </c>
      <c r="R53" s="124">
        <v>190</v>
      </c>
      <c r="S53" s="125">
        <v>297920</v>
      </c>
      <c r="T53" s="198">
        <f t="shared" si="14"/>
        <v>0</v>
      </c>
      <c r="U53" s="192">
        <v>0</v>
      </c>
      <c r="V53" s="106">
        <f t="shared" si="14"/>
        <v>0</v>
      </c>
      <c r="W53" s="192">
        <v>0</v>
      </c>
      <c r="X53" s="106">
        <f t="shared" ref="X53" si="33">W53*X51</f>
        <v>0</v>
      </c>
      <c r="Y53" s="192">
        <v>0</v>
      </c>
      <c r="Z53" s="106">
        <f t="shared" si="15"/>
        <v>0</v>
      </c>
      <c r="AA53" s="192">
        <v>0</v>
      </c>
      <c r="AB53" s="106">
        <f t="shared" si="16"/>
        <v>0</v>
      </c>
      <c r="AC53" s="192">
        <v>0</v>
      </c>
      <c r="AD53" s="106">
        <f t="shared" si="16"/>
        <v>0</v>
      </c>
    </row>
    <row r="54" spans="1:30" s="182" customFormat="1" ht="18" x14ac:dyDescent="0.25">
      <c r="A54" s="169"/>
      <c r="B54" s="39">
        <v>11</v>
      </c>
      <c r="C54" s="171" t="s">
        <v>80</v>
      </c>
      <c r="D54" s="64">
        <f t="shared" si="17"/>
        <v>197568</v>
      </c>
      <c r="E54" s="173">
        <v>0</v>
      </c>
      <c r="F54" s="174">
        <f>E54*F41</f>
        <v>0</v>
      </c>
      <c r="G54" s="175">
        <f t="shared" si="12"/>
        <v>0</v>
      </c>
      <c r="H54" s="173">
        <v>0</v>
      </c>
      <c r="I54" s="175">
        <f t="shared" si="12"/>
        <v>0</v>
      </c>
      <c r="J54" s="176">
        <v>0</v>
      </c>
      <c r="K54" s="172">
        <v>0</v>
      </c>
      <c r="L54" s="173">
        <v>0</v>
      </c>
      <c r="M54" s="177">
        <f t="shared" ref="M54" si="34">L54*M52</f>
        <v>0</v>
      </c>
      <c r="N54" s="178">
        <v>0</v>
      </c>
      <c r="O54" s="170">
        <v>0</v>
      </c>
      <c r="P54" s="179">
        <v>0</v>
      </c>
      <c r="Q54" s="172">
        <f>P54*Q41</f>
        <v>0</v>
      </c>
      <c r="R54" s="178">
        <v>126</v>
      </c>
      <c r="S54" s="170">
        <v>197568</v>
      </c>
      <c r="T54" s="180">
        <f t="shared" si="14"/>
        <v>0</v>
      </c>
      <c r="U54" s="181">
        <v>0</v>
      </c>
      <c r="V54" s="175">
        <f t="shared" si="14"/>
        <v>0</v>
      </c>
      <c r="W54" s="181">
        <v>0</v>
      </c>
      <c r="X54" s="175">
        <f t="shared" ref="X54" si="35">W54*X52</f>
        <v>0</v>
      </c>
      <c r="Y54" s="181">
        <v>0</v>
      </c>
      <c r="Z54" s="175">
        <f t="shared" si="15"/>
        <v>0</v>
      </c>
      <c r="AA54" s="181">
        <v>0</v>
      </c>
      <c r="AB54" s="175">
        <f t="shared" si="16"/>
        <v>0</v>
      </c>
      <c r="AC54" s="181">
        <v>0</v>
      </c>
      <c r="AD54" s="175">
        <f t="shared" si="16"/>
        <v>0</v>
      </c>
    </row>
    <row r="55" spans="1:30" s="193" customFormat="1" ht="18" x14ac:dyDescent="0.25">
      <c r="A55" s="183"/>
      <c r="B55" s="37">
        <v>12</v>
      </c>
      <c r="C55" s="184" t="s">
        <v>81</v>
      </c>
      <c r="D55" s="64">
        <f t="shared" si="17"/>
        <v>133280</v>
      </c>
      <c r="E55" s="185">
        <v>0</v>
      </c>
      <c r="F55" s="186">
        <f>E55*F41</f>
        <v>0</v>
      </c>
      <c r="G55" s="187">
        <f t="shared" si="12"/>
        <v>0</v>
      </c>
      <c r="H55" s="185">
        <v>0</v>
      </c>
      <c r="I55" s="187">
        <f t="shared" si="12"/>
        <v>0</v>
      </c>
      <c r="J55" s="188">
        <v>0</v>
      </c>
      <c r="K55" s="106">
        <v>0</v>
      </c>
      <c r="L55" s="185">
        <v>0</v>
      </c>
      <c r="M55" s="189">
        <f t="shared" ref="M55" si="36">L55*M53</f>
        <v>0</v>
      </c>
      <c r="N55" s="124">
        <v>0</v>
      </c>
      <c r="O55" s="125">
        <v>0</v>
      </c>
      <c r="P55" s="190">
        <v>0</v>
      </c>
      <c r="Q55" s="106">
        <f>P55*Q41</f>
        <v>0</v>
      </c>
      <c r="R55" s="124">
        <v>85</v>
      </c>
      <c r="S55" s="125">
        <v>133280</v>
      </c>
      <c r="T55" s="191">
        <f t="shared" si="14"/>
        <v>0</v>
      </c>
      <c r="U55" s="192">
        <v>0</v>
      </c>
      <c r="V55" s="187">
        <f t="shared" si="14"/>
        <v>0</v>
      </c>
      <c r="W55" s="192">
        <v>0</v>
      </c>
      <c r="X55" s="187">
        <f t="shared" ref="X55" si="37">W55*X53</f>
        <v>0</v>
      </c>
      <c r="Y55" s="192">
        <v>0</v>
      </c>
      <c r="Z55" s="187">
        <f t="shared" si="15"/>
        <v>0</v>
      </c>
      <c r="AA55" s="192">
        <v>0</v>
      </c>
      <c r="AB55" s="187">
        <f t="shared" si="16"/>
        <v>0</v>
      </c>
      <c r="AC55" s="192">
        <v>0</v>
      </c>
      <c r="AD55" s="187">
        <f t="shared" si="16"/>
        <v>0</v>
      </c>
    </row>
    <row r="56" spans="1:30" s="193" customFormat="1" ht="18" x14ac:dyDescent="0.25">
      <c r="A56" s="183"/>
      <c r="B56" s="39">
        <v>13</v>
      </c>
      <c r="C56" s="184" t="s">
        <v>82</v>
      </c>
      <c r="D56" s="64">
        <f t="shared" si="17"/>
        <v>125440</v>
      </c>
      <c r="E56" s="185">
        <v>0</v>
      </c>
      <c r="F56" s="186">
        <f>E56*F41</f>
        <v>0</v>
      </c>
      <c r="G56" s="187">
        <f t="shared" si="12"/>
        <v>0</v>
      </c>
      <c r="H56" s="185">
        <v>0</v>
      </c>
      <c r="I56" s="187">
        <f t="shared" si="12"/>
        <v>0</v>
      </c>
      <c r="J56" s="188">
        <v>0</v>
      </c>
      <c r="K56" s="106">
        <v>0</v>
      </c>
      <c r="L56" s="185">
        <v>0</v>
      </c>
      <c r="M56" s="189">
        <f t="shared" ref="M56" si="38">L56*M54</f>
        <v>0</v>
      </c>
      <c r="N56" s="124">
        <v>0</v>
      </c>
      <c r="O56" s="125">
        <v>0</v>
      </c>
      <c r="P56" s="190">
        <v>0</v>
      </c>
      <c r="Q56" s="106">
        <f>P56*Q41</f>
        <v>0</v>
      </c>
      <c r="R56" s="124">
        <v>80</v>
      </c>
      <c r="S56" s="125">
        <v>125440</v>
      </c>
      <c r="T56" s="191">
        <f t="shared" si="14"/>
        <v>0</v>
      </c>
      <c r="U56" s="192">
        <v>0</v>
      </c>
      <c r="V56" s="187">
        <f t="shared" si="14"/>
        <v>0</v>
      </c>
      <c r="W56" s="192">
        <v>0</v>
      </c>
      <c r="X56" s="187">
        <f t="shared" ref="X56" si="39">W56*X54</f>
        <v>0</v>
      </c>
      <c r="Y56" s="192">
        <v>0</v>
      </c>
      <c r="Z56" s="187">
        <f t="shared" si="15"/>
        <v>0</v>
      </c>
      <c r="AA56" s="192">
        <v>0</v>
      </c>
      <c r="AB56" s="187">
        <f t="shared" si="16"/>
        <v>0</v>
      </c>
      <c r="AC56" s="192">
        <v>0</v>
      </c>
      <c r="AD56" s="187">
        <f t="shared" si="16"/>
        <v>0</v>
      </c>
    </row>
    <row r="57" spans="1:30" s="193" customFormat="1" ht="18" x14ac:dyDescent="0.25">
      <c r="A57" s="183"/>
      <c r="B57" s="37">
        <v>14</v>
      </c>
      <c r="C57" s="184" t="s">
        <v>83</v>
      </c>
      <c r="D57" s="64">
        <f t="shared" si="17"/>
        <v>623360</v>
      </c>
      <c r="E57" s="185">
        <v>0</v>
      </c>
      <c r="F57" s="186">
        <f>E57*F41</f>
        <v>0</v>
      </c>
      <c r="G57" s="187">
        <f t="shared" si="12"/>
        <v>0</v>
      </c>
      <c r="H57" s="185">
        <v>0</v>
      </c>
      <c r="I57" s="187">
        <f t="shared" si="12"/>
        <v>0</v>
      </c>
      <c r="J57" s="188">
        <v>0</v>
      </c>
      <c r="K57" s="106">
        <v>0</v>
      </c>
      <c r="L57" s="185">
        <v>0</v>
      </c>
      <c r="M57" s="189">
        <f t="shared" ref="M57" si="40">L57*M55</f>
        <v>0</v>
      </c>
      <c r="N57" s="124">
        <v>0</v>
      </c>
      <c r="O57" s="125">
        <v>0</v>
      </c>
      <c r="P57" s="190">
        <v>320</v>
      </c>
      <c r="Q57" s="125">
        <v>623360</v>
      </c>
      <c r="R57" s="124">
        <v>0</v>
      </c>
      <c r="S57" s="106">
        <f>R57*S41</f>
        <v>0</v>
      </c>
      <c r="T57" s="191">
        <f t="shared" si="14"/>
        <v>0</v>
      </c>
      <c r="U57" s="192">
        <v>0</v>
      </c>
      <c r="V57" s="187">
        <f t="shared" si="14"/>
        <v>0</v>
      </c>
      <c r="W57" s="192">
        <v>0</v>
      </c>
      <c r="X57" s="187">
        <f t="shared" ref="X57" si="41">W57*X55</f>
        <v>0</v>
      </c>
      <c r="Y57" s="192">
        <v>0</v>
      </c>
      <c r="Z57" s="187">
        <f t="shared" si="15"/>
        <v>0</v>
      </c>
      <c r="AA57" s="192">
        <v>0</v>
      </c>
      <c r="AB57" s="187">
        <f t="shared" si="16"/>
        <v>0</v>
      </c>
      <c r="AC57" s="192">
        <v>0</v>
      </c>
      <c r="AD57" s="187">
        <f t="shared" si="16"/>
        <v>0</v>
      </c>
    </row>
    <row r="58" spans="1:30" s="193" customFormat="1" ht="23.25" customHeight="1" x14ac:dyDescent="0.25">
      <c r="A58" s="183"/>
      <c r="B58" s="39">
        <v>15</v>
      </c>
      <c r="C58" s="184" t="s">
        <v>84</v>
      </c>
      <c r="D58" s="64">
        <f t="shared" si="17"/>
        <v>199136</v>
      </c>
      <c r="E58" s="185">
        <v>0</v>
      </c>
      <c r="F58" s="186">
        <f>E58*F41</f>
        <v>0</v>
      </c>
      <c r="G58" s="187">
        <f t="shared" si="12"/>
        <v>0</v>
      </c>
      <c r="H58" s="185">
        <v>0</v>
      </c>
      <c r="I58" s="187">
        <f t="shared" si="12"/>
        <v>0</v>
      </c>
      <c r="J58" s="188">
        <v>0</v>
      </c>
      <c r="K58" s="106">
        <v>0</v>
      </c>
      <c r="L58" s="185">
        <v>0</v>
      </c>
      <c r="M58" s="189">
        <f t="shared" ref="M58" si="42">L58*M56</f>
        <v>0</v>
      </c>
      <c r="N58" s="124">
        <v>0</v>
      </c>
      <c r="O58" s="125">
        <v>0</v>
      </c>
      <c r="P58" s="190">
        <v>0</v>
      </c>
      <c r="Q58" s="106">
        <f>P58*Q41</f>
        <v>0</v>
      </c>
      <c r="R58" s="124">
        <v>127</v>
      </c>
      <c r="S58" s="125">
        <v>199136</v>
      </c>
      <c r="T58" s="191">
        <f t="shared" si="14"/>
        <v>0</v>
      </c>
      <c r="U58" s="192">
        <v>0</v>
      </c>
      <c r="V58" s="187">
        <f t="shared" si="14"/>
        <v>0</v>
      </c>
      <c r="W58" s="192">
        <v>0</v>
      </c>
      <c r="X58" s="187">
        <f t="shared" ref="X58" si="43">W58*X56</f>
        <v>0</v>
      </c>
      <c r="Y58" s="192">
        <v>0</v>
      </c>
      <c r="Z58" s="187">
        <f t="shared" si="15"/>
        <v>0</v>
      </c>
      <c r="AA58" s="192">
        <v>0</v>
      </c>
      <c r="AB58" s="187">
        <f t="shared" si="16"/>
        <v>0</v>
      </c>
      <c r="AC58" s="192">
        <v>0</v>
      </c>
      <c r="AD58" s="187">
        <f t="shared" si="16"/>
        <v>0</v>
      </c>
    </row>
    <row r="59" spans="1:30" s="193" customFormat="1" ht="24.6" customHeight="1" x14ac:dyDescent="0.25">
      <c r="A59" s="183"/>
      <c r="B59" s="39">
        <v>16</v>
      </c>
      <c r="C59" s="31" t="s">
        <v>60</v>
      </c>
      <c r="D59" s="64">
        <f t="shared" si="17"/>
        <v>0</v>
      </c>
      <c r="E59" s="59">
        <v>0</v>
      </c>
      <c r="F59" s="186">
        <f t="shared" ref="F59:F61" si="44">E59*F42</f>
        <v>0</v>
      </c>
      <c r="G59" s="187">
        <f t="shared" si="12"/>
        <v>0</v>
      </c>
      <c r="H59" s="59">
        <v>0</v>
      </c>
      <c r="I59" s="187">
        <f t="shared" si="12"/>
        <v>0</v>
      </c>
      <c r="J59" s="188">
        <v>0</v>
      </c>
      <c r="K59" s="106">
        <v>0</v>
      </c>
      <c r="L59" s="59">
        <v>0</v>
      </c>
      <c r="M59" s="81">
        <v>0</v>
      </c>
      <c r="N59" s="103">
        <v>0</v>
      </c>
      <c r="O59" s="81">
        <v>0</v>
      </c>
      <c r="P59" s="81">
        <v>0</v>
      </c>
      <c r="Q59" s="81">
        <v>0</v>
      </c>
      <c r="R59" s="103">
        <v>0</v>
      </c>
      <c r="S59" s="59">
        <f>R59*S10</f>
        <v>0</v>
      </c>
      <c r="T59" s="145">
        <v>0</v>
      </c>
      <c r="U59" s="39">
        <v>0</v>
      </c>
      <c r="V59" s="104">
        <v>0</v>
      </c>
      <c r="W59" s="39">
        <v>0</v>
      </c>
      <c r="X59" s="104">
        <v>0</v>
      </c>
      <c r="Y59" s="39">
        <v>0</v>
      </c>
      <c r="Z59" s="104">
        <v>0</v>
      </c>
      <c r="AA59" s="39">
        <v>0</v>
      </c>
      <c r="AB59" s="104">
        <v>0</v>
      </c>
      <c r="AC59" s="39">
        <v>0</v>
      </c>
      <c r="AD59" s="59">
        <v>0</v>
      </c>
    </row>
    <row r="60" spans="1:30" s="193" customFormat="1" ht="24.6" customHeight="1" x14ac:dyDescent="0.25">
      <c r="A60" s="183"/>
      <c r="B60" s="37">
        <v>17</v>
      </c>
      <c r="C60" s="215" t="s">
        <v>150</v>
      </c>
      <c r="D60" s="64">
        <f>SUM(E60:AD60)</f>
        <v>0</v>
      </c>
      <c r="E60" s="59">
        <v>0</v>
      </c>
      <c r="F60" s="186">
        <f t="shared" si="44"/>
        <v>0</v>
      </c>
      <c r="G60" s="187">
        <f t="shared" si="12"/>
        <v>0</v>
      </c>
      <c r="H60" s="59">
        <v>0</v>
      </c>
      <c r="I60" s="187">
        <f t="shared" si="12"/>
        <v>0</v>
      </c>
      <c r="J60" s="188">
        <v>0</v>
      </c>
      <c r="K60" s="106">
        <v>0</v>
      </c>
      <c r="L60" s="59">
        <v>0</v>
      </c>
      <c r="M60" s="81">
        <v>0</v>
      </c>
      <c r="N60" s="103">
        <v>0</v>
      </c>
      <c r="O60" s="81">
        <v>0</v>
      </c>
      <c r="P60" s="81">
        <v>0</v>
      </c>
      <c r="Q60" s="81">
        <v>0</v>
      </c>
      <c r="R60" s="103">
        <v>0</v>
      </c>
      <c r="S60" s="59">
        <f t="shared" ref="S60:S61" si="45">R60*S11</f>
        <v>0</v>
      </c>
      <c r="T60" s="145">
        <v>0</v>
      </c>
      <c r="U60" s="39">
        <v>0</v>
      </c>
      <c r="V60" s="104">
        <v>0</v>
      </c>
      <c r="W60" s="39">
        <v>0</v>
      </c>
      <c r="X60" s="104">
        <v>0</v>
      </c>
      <c r="Y60" s="39">
        <v>0</v>
      </c>
      <c r="Z60" s="104">
        <v>0</v>
      </c>
      <c r="AA60" s="39">
        <v>0</v>
      </c>
      <c r="AB60" s="104">
        <v>0</v>
      </c>
      <c r="AC60" s="39">
        <v>0</v>
      </c>
      <c r="AD60" s="59">
        <v>0</v>
      </c>
    </row>
    <row r="61" spans="1:30" s="193" customFormat="1" ht="24.6" customHeight="1" x14ac:dyDescent="0.25">
      <c r="A61" s="183"/>
      <c r="B61" s="37">
        <v>18</v>
      </c>
      <c r="C61" s="215" t="s">
        <v>151</v>
      </c>
      <c r="D61" s="64">
        <f>SUM(E61:AD61)</f>
        <v>0</v>
      </c>
      <c r="E61" s="59">
        <v>0</v>
      </c>
      <c r="F61" s="186">
        <f t="shared" si="44"/>
        <v>0</v>
      </c>
      <c r="G61" s="187">
        <f t="shared" si="12"/>
        <v>0</v>
      </c>
      <c r="H61" s="59">
        <v>0</v>
      </c>
      <c r="I61" s="187">
        <f t="shared" si="12"/>
        <v>0</v>
      </c>
      <c r="J61" s="188">
        <v>0</v>
      </c>
      <c r="K61" s="106">
        <v>0</v>
      </c>
      <c r="L61" s="59">
        <v>0</v>
      </c>
      <c r="M61" s="81">
        <v>0</v>
      </c>
      <c r="N61" s="103">
        <v>0</v>
      </c>
      <c r="O61" s="81">
        <v>0</v>
      </c>
      <c r="P61" s="81">
        <v>0</v>
      </c>
      <c r="Q61" s="81">
        <v>0</v>
      </c>
      <c r="R61" s="103">
        <v>0</v>
      </c>
      <c r="S61" s="59">
        <f t="shared" si="45"/>
        <v>0</v>
      </c>
      <c r="T61" s="145">
        <v>0</v>
      </c>
      <c r="U61" s="39">
        <v>0</v>
      </c>
      <c r="V61" s="104">
        <v>0</v>
      </c>
      <c r="W61" s="39">
        <v>0</v>
      </c>
      <c r="X61" s="104">
        <v>0</v>
      </c>
      <c r="Y61" s="39">
        <v>0</v>
      </c>
      <c r="Z61" s="104">
        <v>0</v>
      </c>
      <c r="AA61" s="39">
        <v>0</v>
      </c>
      <c r="AB61" s="104">
        <v>0</v>
      </c>
      <c r="AC61" s="39">
        <v>0</v>
      </c>
      <c r="AD61" s="59">
        <v>0</v>
      </c>
    </row>
    <row r="62" spans="1:30" s="193" customFormat="1" ht="28.15" customHeight="1" x14ac:dyDescent="0.25">
      <c r="A62" s="183"/>
      <c r="B62" s="37">
        <v>19</v>
      </c>
      <c r="C62" s="199" t="s">
        <v>85</v>
      </c>
      <c r="D62" s="64">
        <f>F62+G62+M62+O62+Q62+S62</f>
        <v>109760</v>
      </c>
      <c r="E62" s="185">
        <v>0</v>
      </c>
      <c r="F62" s="186">
        <f>E62*F41</f>
        <v>0</v>
      </c>
      <c r="G62" s="187">
        <f>F62*G58</f>
        <v>0</v>
      </c>
      <c r="H62" s="185">
        <v>0</v>
      </c>
      <c r="I62" s="187">
        <f>H62*I58</f>
        <v>0</v>
      </c>
      <c r="J62" s="188">
        <v>0</v>
      </c>
      <c r="K62" s="106">
        <v>0</v>
      </c>
      <c r="L62" s="185">
        <v>0</v>
      </c>
      <c r="M62" s="189">
        <f>L62*M58</f>
        <v>0</v>
      </c>
      <c r="N62" s="124">
        <v>0</v>
      </c>
      <c r="O62" s="125">
        <v>0</v>
      </c>
      <c r="P62" s="190">
        <v>0</v>
      </c>
      <c r="Q62" s="106">
        <f>P62*Q41</f>
        <v>0</v>
      </c>
      <c r="R62" s="124">
        <v>70</v>
      </c>
      <c r="S62" s="125">
        <v>109760</v>
      </c>
      <c r="T62" s="191">
        <f>S62*T58</f>
        <v>0</v>
      </c>
      <c r="U62" s="192">
        <v>0</v>
      </c>
      <c r="V62" s="187">
        <f>U62*V58</f>
        <v>0</v>
      </c>
      <c r="W62" s="192">
        <v>0</v>
      </c>
      <c r="X62" s="187">
        <f>W62*X58</f>
        <v>0</v>
      </c>
      <c r="Y62" s="192">
        <v>0</v>
      </c>
      <c r="Z62" s="187">
        <f>Y62*Z58</f>
        <v>0</v>
      </c>
      <c r="AA62" s="192">
        <v>0</v>
      </c>
      <c r="AB62" s="187">
        <f>AA62*AB58</f>
        <v>0</v>
      </c>
      <c r="AC62" s="192">
        <v>0</v>
      </c>
      <c r="AD62" s="187">
        <f>AC62*AD58</f>
        <v>0</v>
      </c>
    </row>
    <row r="63" spans="1:30" s="193" customFormat="1" ht="19.899999999999999" customHeight="1" x14ac:dyDescent="0.25">
      <c r="A63" s="183"/>
      <c r="B63" s="39">
        <v>20</v>
      </c>
      <c r="C63" s="184" t="s">
        <v>86</v>
      </c>
      <c r="D63" s="64">
        <f>F63+G63+M63+O63+Q63+S63</f>
        <v>228928</v>
      </c>
      <c r="E63" s="185">
        <v>0</v>
      </c>
      <c r="F63" s="186">
        <f>E63*F41</f>
        <v>0</v>
      </c>
      <c r="G63" s="187">
        <v>0</v>
      </c>
      <c r="H63" s="185">
        <v>0</v>
      </c>
      <c r="I63" s="187">
        <v>0</v>
      </c>
      <c r="J63" s="188">
        <v>0</v>
      </c>
      <c r="K63" s="106">
        <v>0</v>
      </c>
      <c r="L63" s="185">
        <v>0</v>
      </c>
      <c r="M63" s="189">
        <v>0</v>
      </c>
      <c r="N63" s="124">
        <v>0</v>
      </c>
      <c r="O63" s="125">
        <v>0</v>
      </c>
      <c r="P63" s="190">
        <v>0</v>
      </c>
      <c r="Q63" s="106">
        <f>P63*Q41</f>
        <v>0</v>
      </c>
      <c r="R63" s="124">
        <v>146</v>
      </c>
      <c r="S63" s="125">
        <v>228928</v>
      </c>
      <c r="T63" s="191">
        <v>0</v>
      </c>
      <c r="U63" s="192">
        <v>0</v>
      </c>
      <c r="V63" s="187">
        <f>U63*V59</f>
        <v>0</v>
      </c>
      <c r="W63" s="192">
        <v>0</v>
      </c>
      <c r="X63" s="187">
        <f>W63*X59</f>
        <v>0</v>
      </c>
      <c r="Y63" s="192">
        <v>0</v>
      </c>
      <c r="Z63" s="187">
        <f>Y63*Z59</f>
        <v>0</v>
      </c>
      <c r="AA63" s="192">
        <v>0</v>
      </c>
      <c r="AB63" s="187">
        <f>AA63*AB59</f>
        <v>0</v>
      </c>
      <c r="AC63" s="192">
        <v>0</v>
      </c>
      <c r="AD63" s="187">
        <f>AC63*AD59</f>
        <v>0</v>
      </c>
    </row>
    <row r="64" spans="1:30" s="193" customFormat="1" ht="18.600000000000001" customHeight="1" x14ac:dyDescent="0.25">
      <c r="A64" s="183"/>
      <c r="B64" s="37">
        <v>21</v>
      </c>
      <c r="C64" s="184" t="s">
        <v>137</v>
      </c>
      <c r="D64" s="64">
        <f t="shared" si="17"/>
        <v>501760</v>
      </c>
      <c r="E64" s="185">
        <v>0</v>
      </c>
      <c r="F64" s="186">
        <f>E64*F41</f>
        <v>0</v>
      </c>
      <c r="G64" s="187">
        <f>F64*G62</f>
        <v>0</v>
      </c>
      <c r="H64" s="185">
        <v>0</v>
      </c>
      <c r="I64" s="187">
        <f>H64*I62</f>
        <v>0</v>
      </c>
      <c r="J64" s="188">
        <v>0</v>
      </c>
      <c r="K64" s="106">
        <v>0</v>
      </c>
      <c r="L64" s="185">
        <v>0</v>
      </c>
      <c r="M64" s="189">
        <f>L64*M62</f>
        <v>0</v>
      </c>
      <c r="N64" s="124">
        <v>0</v>
      </c>
      <c r="O64" s="125">
        <v>0</v>
      </c>
      <c r="P64" s="190">
        <v>0</v>
      </c>
      <c r="Q64" s="106">
        <f>P64*Q41</f>
        <v>0</v>
      </c>
      <c r="R64" s="124">
        <v>320</v>
      </c>
      <c r="S64" s="125">
        <v>501760</v>
      </c>
      <c r="T64" s="191">
        <f>S64*T62</f>
        <v>0</v>
      </c>
      <c r="U64" s="192">
        <v>0</v>
      </c>
      <c r="V64" s="187">
        <f>U64*V62</f>
        <v>0</v>
      </c>
      <c r="W64" s="192">
        <v>0</v>
      </c>
      <c r="X64" s="187">
        <f>W64*X62</f>
        <v>0</v>
      </c>
      <c r="Y64" s="192">
        <v>0</v>
      </c>
      <c r="Z64" s="187">
        <f>Y64*Z62</f>
        <v>0</v>
      </c>
      <c r="AA64" s="192">
        <v>0</v>
      </c>
      <c r="AB64" s="187">
        <f>AA64*AB62</f>
        <v>0</v>
      </c>
      <c r="AC64" s="192">
        <v>0</v>
      </c>
      <c r="AD64" s="187">
        <f>AC64*AD62</f>
        <v>0</v>
      </c>
    </row>
    <row r="65" spans="1:261" s="193" customFormat="1" ht="18" x14ac:dyDescent="0.25">
      <c r="A65" s="183"/>
      <c r="B65" s="39">
        <v>22</v>
      </c>
      <c r="C65" s="199" t="s">
        <v>87</v>
      </c>
      <c r="D65" s="64">
        <f t="shared" si="17"/>
        <v>454720</v>
      </c>
      <c r="E65" s="185">
        <v>0</v>
      </c>
      <c r="F65" s="186">
        <f>E65*F41</f>
        <v>0</v>
      </c>
      <c r="G65" s="187">
        <f t="shared" si="12"/>
        <v>0</v>
      </c>
      <c r="H65" s="185">
        <v>0</v>
      </c>
      <c r="I65" s="187">
        <f t="shared" si="12"/>
        <v>0</v>
      </c>
      <c r="J65" s="188">
        <v>0</v>
      </c>
      <c r="K65" s="106">
        <v>0</v>
      </c>
      <c r="L65" s="185">
        <v>0</v>
      </c>
      <c r="M65" s="189">
        <f t="shared" ref="M65" si="46">L65*M63</f>
        <v>0</v>
      </c>
      <c r="N65" s="124">
        <v>0</v>
      </c>
      <c r="O65" s="125">
        <v>0</v>
      </c>
      <c r="P65" s="190">
        <v>0</v>
      </c>
      <c r="Q65" s="106">
        <f>P65*Q41</f>
        <v>0</v>
      </c>
      <c r="R65" s="124">
        <v>290</v>
      </c>
      <c r="S65" s="125">
        <v>454720</v>
      </c>
      <c r="T65" s="191">
        <f t="shared" si="14"/>
        <v>0</v>
      </c>
      <c r="U65" s="192">
        <v>0</v>
      </c>
      <c r="V65" s="187">
        <f t="shared" si="14"/>
        <v>0</v>
      </c>
      <c r="W65" s="192">
        <v>0</v>
      </c>
      <c r="X65" s="187">
        <f t="shared" ref="X65" si="47">W65*X63</f>
        <v>0</v>
      </c>
      <c r="Y65" s="192">
        <v>0</v>
      </c>
      <c r="Z65" s="187">
        <f t="shared" ref="Z65:Z69" si="48">Y65*Z63</f>
        <v>0</v>
      </c>
      <c r="AA65" s="192">
        <v>0</v>
      </c>
      <c r="AB65" s="187">
        <f t="shared" si="16"/>
        <v>0</v>
      </c>
      <c r="AC65" s="192">
        <v>0</v>
      </c>
      <c r="AD65" s="187">
        <f t="shared" si="16"/>
        <v>0</v>
      </c>
    </row>
    <row r="66" spans="1:261" s="193" customFormat="1" ht="20.25" customHeight="1" x14ac:dyDescent="0.25">
      <c r="A66" s="183"/>
      <c r="B66" s="37">
        <v>23</v>
      </c>
      <c r="C66" s="199" t="s">
        <v>88</v>
      </c>
      <c r="D66" s="64">
        <f t="shared" si="17"/>
        <v>501760</v>
      </c>
      <c r="E66" s="185">
        <v>0</v>
      </c>
      <c r="F66" s="186">
        <f>E66*F41</f>
        <v>0</v>
      </c>
      <c r="G66" s="187">
        <f t="shared" si="12"/>
        <v>0</v>
      </c>
      <c r="H66" s="185">
        <v>0</v>
      </c>
      <c r="I66" s="187">
        <f t="shared" si="12"/>
        <v>0</v>
      </c>
      <c r="J66" s="188">
        <v>0</v>
      </c>
      <c r="K66" s="106">
        <v>0</v>
      </c>
      <c r="L66" s="185">
        <v>0</v>
      </c>
      <c r="M66" s="189">
        <f t="shared" ref="M66" si="49">L66*M64</f>
        <v>0</v>
      </c>
      <c r="N66" s="124">
        <v>0</v>
      </c>
      <c r="O66" s="125">
        <v>0</v>
      </c>
      <c r="P66" s="190">
        <v>0</v>
      </c>
      <c r="Q66" s="106">
        <f>P66*Q41</f>
        <v>0</v>
      </c>
      <c r="R66" s="124">
        <v>320</v>
      </c>
      <c r="S66" s="125">
        <v>501760</v>
      </c>
      <c r="T66" s="191">
        <f t="shared" si="14"/>
        <v>0</v>
      </c>
      <c r="U66" s="192">
        <v>0</v>
      </c>
      <c r="V66" s="187">
        <f t="shared" si="14"/>
        <v>0</v>
      </c>
      <c r="W66" s="192">
        <v>0</v>
      </c>
      <c r="X66" s="187">
        <f t="shared" ref="X66" si="50">W66*X64</f>
        <v>0</v>
      </c>
      <c r="Y66" s="192">
        <v>0</v>
      </c>
      <c r="Z66" s="187">
        <f t="shared" si="48"/>
        <v>0</v>
      </c>
      <c r="AA66" s="192">
        <v>0</v>
      </c>
      <c r="AB66" s="187">
        <f t="shared" si="16"/>
        <v>0</v>
      </c>
      <c r="AC66" s="192">
        <v>0</v>
      </c>
      <c r="AD66" s="187">
        <f t="shared" si="16"/>
        <v>0</v>
      </c>
    </row>
    <row r="67" spans="1:261" s="193" customFormat="1" ht="21" customHeight="1" x14ac:dyDescent="0.25">
      <c r="A67" s="183"/>
      <c r="B67" s="39">
        <v>24</v>
      </c>
      <c r="C67" s="199" t="s">
        <v>89</v>
      </c>
      <c r="D67" s="64">
        <f t="shared" si="17"/>
        <v>501760</v>
      </c>
      <c r="E67" s="185">
        <v>0</v>
      </c>
      <c r="F67" s="186">
        <f>E67*F41</f>
        <v>0</v>
      </c>
      <c r="G67" s="187">
        <f t="shared" si="12"/>
        <v>0</v>
      </c>
      <c r="H67" s="185">
        <v>0</v>
      </c>
      <c r="I67" s="187">
        <f t="shared" si="12"/>
        <v>0</v>
      </c>
      <c r="J67" s="188">
        <v>0</v>
      </c>
      <c r="K67" s="106">
        <v>0</v>
      </c>
      <c r="L67" s="185">
        <v>0</v>
      </c>
      <c r="M67" s="189">
        <f t="shared" ref="M67" si="51">L67*M65</f>
        <v>0</v>
      </c>
      <c r="N67" s="124">
        <v>0</v>
      </c>
      <c r="O67" s="125">
        <v>0</v>
      </c>
      <c r="P67" s="190">
        <v>0</v>
      </c>
      <c r="Q67" s="106">
        <f>P67*Q41</f>
        <v>0</v>
      </c>
      <c r="R67" s="124">
        <v>320</v>
      </c>
      <c r="S67" s="125">
        <v>501760</v>
      </c>
      <c r="T67" s="191">
        <f t="shared" si="14"/>
        <v>0</v>
      </c>
      <c r="U67" s="192">
        <v>0</v>
      </c>
      <c r="V67" s="187">
        <f t="shared" si="14"/>
        <v>0</v>
      </c>
      <c r="W67" s="192">
        <v>0</v>
      </c>
      <c r="X67" s="187">
        <f t="shared" ref="X67" si="52">W67*X65</f>
        <v>0</v>
      </c>
      <c r="Y67" s="192">
        <v>0</v>
      </c>
      <c r="Z67" s="187">
        <f t="shared" si="48"/>
        <v>0</v>
      </c>
      <c r="AA67" s="192">
        <v>0</v>
      </c>
      <c r="AB67" s="187">
        <f t="shared" si="16"/>
        <v>0</v>
      </c>
      <c r="AC67" s="192">
        <v>0</v>
      </c>
      <c r="AD67" s="187">
        <f t="shared" si="16"/>
        <v>0</v>
      </c>
    </row>
    <row r="68" spans="1:261" s="193" customFormat="1" ht="21" customHeight="1" x14ac:dyDescent="0.25">
      <c r="A68" s="183"/>
      <c r="B68" s="37">
        <v>25</v>
      </c>
      <c r="C68" s="246" t="s">
        <v>90</v>
      </c>
      <c r="D68" s="64">
        <f t="shared" si="17"/>
        <v>518490</v>
      </c>
      <c r="E68" s="247">
        <v>0</v>
      </c>
      <c r="F68" s="248">
        <f>E68*F41</f>
        <v>0</v>
      </c>
      <c r="G68" s="195">
        <f t="shared" si="12"/>
        <v>0</v>
      </c>
      <c r="H68" s="247">
        <v>0</v>
      </c>
      <c r="I68" s="195">
        <f t="shared" si="12"/>
        <v>0</v>
      </c>
      <c r="J68" s="249">
        <v>0</v>
      </c>
      <c r="K68" s="208">
        <v>0</v>
      </c>
      <c r="L68" s="247">
        <v>0</v>
      </c>
      <c r="M68" s="250">
        <f t="shared" ref="M68" si="53">L68*M66</f>
        <v>0</v>
      </c>
      <c r="N68" s="207">
        <v>70</v>
      </c>
      <c r="O68" s="203">
        <v>173530</v>
      </c>
      <c r="P68" s="205">
        <v>0</v>
      </c>
      <c r="Q68" s="251">
        <f>P68*Q41</f>
        <v>0</v>
      </c>
      <c r="R68" s="207">
        <v>220</v>
      </c>
      <c r="S68" s="203">
        <v>344960</v>
      </c>
      <c r="T68" s="252">
        <f t="shared" si="14"/>
        <v>0</v>
      </c>
      <c r="U68" s="253">
        <v>0</v>
      </c>
      <c r="V68" s="195">
        <f t="shared" si="14"/>
        <v>0</v>
      </c>
      <c r="W68" s="253">
        <v>0</v>
      </c>
      <c r="X68" s="195">
        <f t="shared" ref="X68" si="54">W68*X66</f>
        <v>0</v>
      </c>
      <c r="Y68" s="253">
        <v>0</v>
      </c>
      <c r="Z68" s="195">
        <f t="shared" si="48"/>
        <v>0</v>
      </c>
      <c r="AA68" s="253">
        <v>0</v>
      </c>
      <c r="AB68" s="195">
        <f t="shared" si="16"/>
        <v>0</v>
      </c>
      <c r="AC68" s="253">
        <v>0</v>
      </c>
      <c r="AD68" s="106">
        <f t="shared" si="16"/>
        <v>0</v>
      </c>
    </row>
    <row r="69" spans="1:261" s="256" customFormat="1" ht="20.25" customHeight="1" x14ac:dyDescent="0.25">
      <c r="A69" s="254"/>
      <c r="B69" s="39">
        <v>26</v>
      </c>
      <c r="C69" s="184" t="s">
        <v>91</v>
      </c>
      <c r="D69" s="64">
        <f t="shared" si="17"/>
        <v>78400</v>
      </c>
      <c r="E69" s="190">
        <v>0</v>
      </c>
      <c r="F69" s="106">
        <f>E69*F41</f>
        <v>0</v>
      </c>
      <c r="G69" s="106">
        <f t="shared" si="12"/>
        <v>0</v>
      </c>
      <c r="H69" s="190">
        <v>0</v>
      </c>
      <c r="I69" s="106">
        <f t="shared" si="12"/>
        <v>0</v>
      </c>
      <c r="J69" s="125">
        <v>0</v>
      </c>
      <c r="K69" s="106">
        <v>0</v>
      </c>
      <c r="L69" s="190">
        <v>0</v>
      </c>
      <c r="M69" s="106">
        <f t="shared" ref="M69" si="55">L69*M67</f>
        <v>0</v>
      </c>
      <c r="N69" s="190">
        <v>0</v>
      </c>
      <c r="O69" s="125">
        <v>0</v>
      </c>
      <c r="P69" s="190">
        <v>0</v>
      </c>
      <c r="Q69" s="106">
        <f>P69*Q41</f>
        <v>0</v>
      </c>
      <c r="R69" s="190">
        <v>50</v>
      </c>
      <c r="S69" s="125">
        <v>78400</v>
      </c>
      <c r="T69" s="198">
        <f t="shared" si="14"/>
        <v>0</v>
      </c>
      <c r="U69" s="125">
        <v>0</v>
      </c>
      <c r="V69" s="106">
        <f t="shared" si="14"/>
        <v>0</v>
      </c>
      <c r="W69" s="125">
        <v>0</v>
      </c>
      <c r="X69" s="106">
        <f t="shared" ref="X69" si="56">W69*X67</f>
        <v>0</v>
      </c>
      <c r="Y69" s="125">
        <v>0</v>
      </c>
      <c r="Z69" s="106">
        <f t="shared" si="48"/>
        <v>0</v>
      </c>
      <c r="AA69" s="125">
        <v>0</v>
      </c>
      <c r="AB69" s="106">
        <f t="shared" si="16"/>
        <v>0</v>
      </c>
      <c r="AC69" s="125">
        <v>0</v>
      </c>
      <c r="AD69" s="106">
        <f t="shared" si="16"/>
        <v>0</v>
      </c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5"/>
      <c r="BW69" s="255"/>
      <c r="BX69" s="255"/>
      <c r="BY69" s="255"/>
      <c r="BZ69" s="255"/>
      <c r="CA69" s="255"/>
      <c r="CB69" s="255"/>
      <c r="CC69" s="255"/>
      <c r="CD69" s="255"/>
      <c r="CE69" s="255"/>
      <c r="CF69" s="255"/>
      <c r="CG69" s="255"/>
      <c r="CH69" s="255"/>
      <c r="CI69" s="255"/>
      <c r="CJ69" s="255"/>
      <c r="CK69" s="255"/>
      <c r="CL69" s="255"/>
      <c r="CM69" s="255"/>
      <c r="CN69" s="255"/>
      <c r="CO69" s="255"/>
      <c r="CP69" s="255"/>
      <c r="CQ69" s="255"/>
      <c r="CR69" s="255"/>
      <c r="CS69" s="255"/>
      <c r="CT69" s="255"/>
      <c r="CU69" s="255"/>
      <c r="CV69" s="255"/>
      <c r="CW69" s="255"/>
      <c r="CX69" s="255"/>
      <c r="CY69" s="255"/>
      <c r="CZ69" s="255"/>
      <c r="DA69" s="255"/>
      <c r="DB69" s="255"/>
      <c r="DC69" s="255"/>
      <c r="DD69" s="255"/>
      <c r="DE69" s="255"/>
      <c r="DF69" s="255"/>
      <c r="DG69" s="255"/>
      <c r="DH69" s="255"/>
      <c r="DI69" s="255"/>
      <c r="DJ69" s="255"/>
      <c r="DK69" s="255"/>
      <c r="DL69" s="255"/>
      <c r="DM69" s="255"/>
      <c r="DN69" s="255"/>
      <c r="DO69" s="255"/>
      <c r="DP69" s="255"/>
      <c r="DQ69" s="255"/>
      <c r="DR69" s="255"/>
      <c r="DS69" s="255"/>
      <c r="DT69" s="255"/>
      <c r="DU69" s="255"/>
      <c r="DV69" s="255"/>
      <c r="DW69" s="255"/>
      <c r="DX69" s="255"/>
      <c r="DY69" s="255"/>
      <c r="DZ69" s="255"/>
      <c r="EA69" s="255"/>
      <c r="EB69" s="255"/>
      <c r="EC69" s="255"/>
      <c r="ED69" s="255"/>
      <c r="EE69" s="255"/>
      <c r="EF69" s="255"/>
      <c r="EG69" s="255"/>
      <c r="EH69" s="255"/>
      <c r="EI69" s="255"/>
      <c r="EJ69" s="255"/>
      <c r="EK69" s="255"/>
      <c r="EL69" s="255"/>
      <c r="EM69" s="255"/>
      <c r="EN69" s="255"/>
      <c r="EO69" s="255"/>
      <c r="EP69" s="255"/>
      <c r="EQ69" s="255"/>
      <c r="ER69" s="255"/>
      <c r="ES69" s="255"/>
      <c r="ET69" s="255"/>
      <c r="EU69" s="255"/>
      <c r="EV69" s="255"/>
      <c r="EW69" s="255"/>
      <c r="EX69" s="255"/>
      <c r="EY69" s="255"/>
      <c r="EZ69" s="255"/>
      <c r="FA69" s="255"/>
      <c r="FB69" s="255"/>
      <c r="FC69" s="255"/>
      <c r="FD69" s="255"/>
      <c r="FE69" s="255"/>
      <c r="FF69" s="255"/>
      <c r="FG69" s="255"/>
      <c r="FH69" s="255"/>
      <c r="FI69" s="255"/>
      <c r="FJ69" s="255"/>
      <c r="FK69" s="255"/>
      <c r="FL69" s="255"/>
      <c r="FM69" s="255"/>
      <c r="FN69" s="255"/>
      <c r="FO69" s="255"/>
      <c r="FP69" s="255"/>
      <c r="FQ69" s="255"/>
      <c r="FR69" s="255"/>
      <c r="FS69" s="255"/>
      <c r="FT69" s="255"/>
      <c r="FU69" s="255"/>
      <c r="FV69" s="255"/>
      <c r="FW69" s="255"/>
      <c r="FX69" s="255"/>
      <c r="FY69" s="255"/>
      <c r="FZ69" s="255"/>
      <c r="GA69" s="255"/>
      <c r="GB69" s="255"/>
      <c r="GC69" s="255"/>
      <c r="GD69" s="255"/>
      <c r="GE69" s="255"/>
      <c r="GF69" s="255"/>
      <c r="GG69" s="255"/>
      <c r="GH69" s="255"/>
      <c r="GI69" s="255"/>
      <c r="GJ69" s="255"/>
      <c r="GK69" s="255"/>
      <c r="GL69" s="255"/>
      <c r="GM69" s="255"/>
      <c r="GN69" s="255"/>
      <c r="GO69" s="255"/>
      <c r="GP69" s="255"/>
      <c r="GQ69" s="255"/>
      <c r="GR69" s="255"/>
      <c r="GS69" s="255"/>
      <c r="GT69" s="255"/>
      <c r="GU69" s="255"/>
      <c r="GV69" s="255"/>
      <c r="GW69" s="255"/>
      <c r="GX69" s="255"/>
      <c r="GY69" s="255"/>
      <c r="GZ69" s="255"/>
      <c r="HA69" s="255"/>
      <c r="HB69" s="255"/>
      <c r="HC69" s="255"/>
      <c r="HD69" s="255"/>
      <c r="HE69" s="255"/>
      <c r="HF69" s="255"/>
      <c r="HG69" s="255"/>
      <c r="HH69" s="255"/>
      <c r="HI69" s="255"/>
      <c r="HJ69" s="255"/>
      <c r="HK69" s="255"/>
      <c r="HL69" s="255"/>
      <c r="HM69" s="255"/>
      <c r="HN69" s="255"/>
      <c r="HO69" s="255"/>
      <c r="HP69" s="255"/>
      <c r="HQ69" s="255"/>
      <c r="HR69" s="255"/>
      <c r="HS69" s="255"/>
      <c r="HT69" s="255"/>
      <c r="HU69" s="255"/>
      <c r="HV69" s="255"/>
      <c r="HW69" s="255"/>
      <c r="HX69" s="255"/>
      <c r="HY69" s="255"/>
      <c r="HZ69" s="255"/>
      <c r="IA69" s="255"/>
      <c r="IB69" s="255"/>
      <c r="IC69" s="255"/>
      <c r="ID69" s="255"/>
      <c r="IE69" s="255"/>
      <c r="IF69" s="255"/>
      <c r="IG69" s="255"/>
      <c r="IH69" s="255"/>
      <c r="II69" s="255"/>
      <c r="IJ69" s="255"/>
      <c r="IK69" s="255"/>
      <c r="IL69" s="255"/>
      <c r="IM69" s="255"/>
      <c r="IN69" s="255"/>
      <c r="IO69" s="255"/>
      <c r="IP69" s="255"/>
      <c r="IQ69" s="255"/>
      <c r="IR69" s="255"/>
      <c r="IS69" s="255"/>
      <c r="IT69" s="255"/>
      <c r="IU69" s="255"/>
      <c r="IV69" s="255"/>
      <c r="IW69" s="255"/>
      <c r="IX69" s="255"/>
      <c r="IY69" s="255"/>
      <c r="IZ69" s="255"/>
      <c r="JA69" s="255"/>
    </row>
    <row r="70" spans="1:261" ht="12.75" hidden="1" customHeight="1" x14ac:dyDescent="0.25">
      <c r="A70" s="50"/>
      <c r="B70" s="37"/>
      <c r="C70" s="33"/>
      <c r="D70" s="64">
        <f t="shared" si="17"/>
        <v>0</v>
      </c>
      <c r="E70" s="79"/>
      <c r="F70" s="121"/>
      <c r="G70" s="80"/>
      <c r="H70" s="79"/>
      <c r="I70" s="80"/>
      <c r="J70" s="122"/>
      <c r="K70" s="80"/>
      <c r="L70" s="79"/>
      <c r="M70" s="123"/>
      <c r="N70" s="87"/>
      <c r="O70" s="80"/>
      <c r="P70" s="79"/>
      <c r="Q70" s="80"/>
      <c r="R70" s="87"/>
      <c r="S70" s="37"/>
      <c r="T70" s="151"/>
      <c r="U70" s="122"/>
      <c r="V70" s="80"/>
      <c r="W70" s="122"/>
      <c r="X70" s="80"/>
      <c r="Y70" s="122"/>
      <c r="Z70" s="80"/>
      <c r="AA70" s="122"/>
      <c r="AB70" s="80"/>
      <c r="AC70" s="122"/>
      <c r="AD70" s="80"/>
    </row>
    <row r="71" spans="1:261" s="286" customFormat="1" ht="31.5" customHeight="1" x14ac:dyDescent="0.25">
      <c r="A71" s="284"/>
      <c r="B71" s="391" t="s">
        <v>164</v>
      </c>
      <c r="C71" s="392"/>
      <c r="D71" s="285">
        <f>SUM(D44:D69)</f>
        <v>7270895</v>
      </c>
      <c r="E71" s="285">
        <f t="shared" ref="E71:AD71" si="57">SUM(E44:E69)</f>
        <v>70</v>
      </c>
      <c r="F71" s="285">
        <f t="shared" si="57"/>
        <v>196490</v>
      </c>
      <c r="G71" s="285">
        <f t="shared" si="57"/>
        <v>0</v>
      </c>
      <c r="H71" s="285">
        <f t="shared" si="57"/>
        <v>0</v>
      </c>
      <c r="I71" s="285">
        <f t="shared" si="57"/>
        <v>0</v>
      </c>
      <c r="J71" s="285">
        <f t="shared" si="57"/>
        <v>0</v>
      </c>
      <c r="K71" s="285">
        <f t="shared" si="57"/>
        <v>0</v>
      </c>
      <c r="L71" s="285">
        <f t="shared" si="57"/>
        <v>0</v>
      </c>
      <c r="M71" s="285">
        <f t="shared" si="57"/>
        <v>0</v>
      </c>
      <c r="N71" s="285">
        <f t="shared" si="57"/>
        <v>185</v>
      </c>
      <c r="O71" s="285">
        <f t="shared" si="57"/>
        <v>463445</v>
      </c>
      <c r="P71" s="285">
        <f t="shared" si="57"/>
        <v>500</v>
      </c>
      <c r="Q71" s="285">
        <f t="shared" si="57"/>
        <v>974000</v>
      </c>
      <c r="R71" s="285">
        <f t="shared" si="57"/>
        <v>3595</v>
      </c>
      <c r="S71" s="285">
        <f t="shared" si="57"/>
        <v>5636960</v>
      </c>
      <c r="T71" s="285">
        <f t="shared" si="57"/>
        <v>0</v>
      </c>
      <c r="U71" s="285">
        <f t="shared" si="57"/>
        <v>0</v>
      </c>
      <c r="V71" s="285">
        <f t="shared" si="57"/>
        <v>0</v>
      </c>
      <c r="W71" s="285">
        <f t="shared" si="57"/>
        <v>0</v>
      </c>
      <c r="X71" s="285">
        <f t="shared" si="57"/>
        <v>0</v>
      </c>
      <c r="Y71" s="285">
        <f t="shared" si="57"/>
        <v>0</v>
      </c>
      <c r="Z71" s="285">
        <f t="shared" si="57"/>
        <v>0</v>
      </c>
      <c r="AA71" s="285">
        <f t="shared" si="57"/>
        <v>0</v>
      </c>
      <c r="AB71" s="285">
        <f t="shared" si="57"/>
        <v>0</v>
      </c>
      <c r="AC71" s="285">
        <f t="shared" si="57"/>
        <v>0</v>
      </c>
      <c r="AD71" s="285">
        <f t="shared" si="57"/>
        <v>0</v>
      </c>
    </row>
    <row r="72" spans="1:261" s="289" customFormat="1" ht="31.5" customHeight="1" x14ac:dyDescent="0.2">
      <c r="B72" s="385" t="s">
        <v>165</v>
      </c>
      <c r="C72" s="386"/>
      <c r="D72" s="303">
        <f t="shared" ref="D72:K72" si="58">D71+D35+D22</f>
        <v>8783033.8499999996</v>
      </c>
      <c r="E72" s="304">
        <f t="shared" si="58"/>
        <v>70</v>
      </c>
      <c r="F72" s="304">
        <f t="shared" si="58"/>
        <v>196490</v>
      </c>
      <c r="G72" s="304">
        <f t="shared" si="58"/>
        <v>0</v>
      </c>
      <c r="H72" s="304">
        <f t="shared" si="58"/>
        <v>0</v>
      </c>
      <c r="I72" s="304">
        <f t="shared" si="58"/>
        <v>0</v>
      </c>
      <c r="J72" s="304">
        <f t="shared" si="58"/>
        <v>0</v>
      </c>
      <c r="K72" s="304">
        <f t="shared" si="58"/>
        <v>0</v>
      </c>
      <c r="L72" s="304">
        <f t="shared" ref="L72:AD72" si="59">L71+L35+L22</f>
        <v>191</v>
      </c>
      <c r="M72" s="304">
        <f t="shared" si="59"/>
        <v>353607.85</v>
      </c>
      <c r="N72" s="304">
        <f t="shared" si="59"/>
        <v>443</v>
      </c>
      <c r="O72" s="304">
        <f t="shared" si="59"/>
        <v>1044195.2599999999</v>
      </c>
      <c r="P72" s="304">
        <f t="shared" si="59"/>
        <v>500</v>
      </c>
      <c r="Q72" s="304">
        <f t="shared" si="59"/>
        <v>974000</v>
      </c>
      <c r="R72" s="304">
        <f t="shared" si="59"/>
        <v>4381</v>
      </c>
      <c r="S72" s="304">
        <f t="shared" si="59"/>
        <v>6214740.7400000002</v>
      </c>
      <c r="T72" s="304">
        <f t="shared" si="59"/>
        <v>0</v>
      </c>
      <c r="U72" s="304">
        <f t="shared" si="59"/>
        <v>0</v>
      </c>
      <c r="V72" s="304">
        <f t="shared" si="59"/>
        <v>0</v>
      </c>
      <c r="W72" s="304">
        <f t="shared" si="59"/>
        <v>0</v>
      </c>
      <c r="X72" s="304">
        <f t="shared" si="59"/>
        <v>0</v>
      </c>
      <c r="Y72" s="304">
        <f t="shared" si="59"/>
        <v>0</v>
      </c>
      <c r="Z72" s="304">
        <f t="shared" si="59"/>
        <v>0</v>
      </c>
      <c r="AA72" s="304">
        <f t="shared" si="59"/>
        <v>0</v>
      </c>
      <c r="AB72" s="304">
        <f t="shared" si="59"/>
        <v>0</v>
      </c>
      <c r="AC72" s="304">
        <f t="shared" si="59"/>
        <v>0</v>
      </c>
      <c r="AD72" s="304">
        <f t="shared" si="59"/>
        <v>0</v>
      </c>
    </row>
    <row r="73" spans="1:261" ht="13.5" customHeight="1" x14ac:dyDescent="0.3">
      <c r="A73" s="50"/>
      <c r="B73" s="243"/>
      <c r="C73" s="244"/>
      <c r="D73" s="244"/>
      <c r="E73" s="244"/>
      <c r="F73" s="244"/>
      <c r="G73" s="244"/>
      <c r="H73" s="244"/>
      <c r="I73" s="244"/>
      <c r="J73" s="128"/>
      <c r="K73" s="129"/>
      <c r="L73" s="128"/>
      <c r="M73" s="128"/>
      <c r="N73" s="128"/>
      <c r="O73" s="128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</row>
    <row r="74" spans="1:261" ht="18" customHeight="1" x14ac:dyDescent="0.3">
      <c r="A74" s="50"/>
      <c r="B74" s="132" t="s">
        <v>102</v>
      </c>
      <c r="C74" s="132"/>
      <c r="D74" s="132"/>
      <c r="E74" s="132"/>
      <c r="F74" s="132"/>
      <c r="G74" s="132"/>
      <c r="H74" s="131"/>
      <c r="I74" s="131"/>
      <c r="J74" s="128"/>
      <c r="K74" s="130"/>
      <c r="L74" s="128"/>
      <c r="M74" s="128"/>
      <c r="N74" s="128"/>
      <c r="O74" s="128"/>
      <c r="P74" s="389"/>
      <c r="Q74" s="389"/>
      <c r="R74" s="389"/>
      <c r="S74" s="389"/>
      <c r="T74" s="389"/>
      <c r="U74" s="389"/>
      <c r="V74" s="389"/>
      <c r="W74" s="389"/>
      <c r="X74" s="389"/>
      <c r="Y74" s="389"/>
      <c r="Z74" s="389"/>
      <c r="AA74" s="389"/>
      <c r="AB74" s="389"/>
      <c r="AC74" s="389"/>
      <c r="AD74" s="389"/>
    </row>
    <row r="75" spans="1:261" ht="16.5" customHeight="1" x14ac:dyDescent="0.3">
      <c r="A75" s="50"/>
      <c r="B75" s="387" t="s">
        <v>103</v>
      </c>
      <c r="C75" s="387"/>
      <c r="D75" s="387"/>
      <c r="E75" s="387"/>
      <c r="F75" s="387"/>
      <c r="G75" s="387"/>
      <c r="H75" s="131"/>
      <c r="I75" s="131"/>
      <c r="J75" s="128"/>
      <c r="K75" s="128"/>
      <c r="L75" s="128"/>
      <c r="M75" s="128"/>
      <c r="N75" s="128"/>
      <c r="O75" s="128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</row>
    <row r="76" spans="1:261" ht="17.25" customHeight="1" x14ac:dyDescent="0.3">
      <c r="A76" s="50"/>
      <c r="B76" s="387" t="s">
        <v>104</v>
      </c>
      <c r="C76" s="387"/>
      <c r="D76" s="387"/>
      <c r="E76" s="387"/>
      <c r="F76" s="387"/>
      <c r="G76" s="387"/>
      <c r="H76" s="128"/>
      <c r="I76" s="128"/>
      <c r="J76" s="128"/>
      <c r="K76" s="128"/>
      <c r="L76" s="128"/>
      <c r="M76" s="128"/>
      <c r="N76" s="128"/>
      <c r="O76" s="128"/>
      <c r="P76" s="388" t="s">
        <v>92</v>
      </c>
      <c r="Q76" s="388"/>
      <c r="R76" s="388"/>
      <c r="S76" s="388"/>
      <c r="T76" s="388"/>
      <c r="U76" s="388"/>
      <c r="V76" s="388"/>
      <c r="W76" s="388"/>
      <c r="X76" s="388"/>
      <c r="Y76" s="388"/>
      <c r="Z76" s="388"/>
      <c r="AA76" s="388"/>
      <c r="AB76" s="388"/>
      <c r="AC76" s="388"/>
      <c r="AD76" s="388"/>
    </row>
  </sheetData>
  <mergeCells count="78">
    <mergeCell ref="T5:AD5"/>
    <mergeCell ref="R5:S5"/>
    <mergeCell ref="E5:Q5"/>
    <mergeCell ref="H24:K24"/>
    <mergeCell ref="A2:AD3"/>
    <mergeCell ref="U23:AD23"/>
    <mergeCell ref="T23:T25"/>
    <mergeCell ref="J25:K25"/>
    <mergeCell ref="H25:I25"/>
    <mergeCell ref="W24:X25"/>
    <mergeCell ref="U24:V25"/>
    <mergeCell ref="R24:S25"/>
    <mergeCell ref="E23:Q23"/>
    <mergeCell ref="D23:D25"/>
    <mergeCell ref="U6:V7"/>
    <mergeCell ref="B5:B8"/>
    <mergeCell ref="C5:C8"/>
    <mergeCell ref="D5:D7"/>
    <mergeCell ref="E6:F7"/>
    <mergeCell ref="G6:G7"/>
    <mergeCell ref="H7:I7"/>
    <mergeCell ref="J7:K7"/>
    <mergeCell ref="H6:K6"/>
    <mergeCell ref="AA6:AB7"/>
    <mergeCell ref="AC6:AD7"/>
    <mergeCell ref="T6:T7"/>
    <mergeCell ref="L24:M25"/>
    <mergeCell ref="N24:O25"/>
    <mergeCell ref="AC24:AD25"/>
    <mergeCell ref="AA24:AB25"/>
    <mergeCell ref="L6:M7"/>
    <mergeCell ref="N6:O7"/>
    <mergeCell ref="P6:Q7"/>
    <mergeCell ref="R6:S7"/>
    <mergeCell ref="W6:X7"/>
    <mergeCell ref="Y6:Z7"/>
    <mergeCell ref="B10:C10"/>
    <mergeCell ref="B11:C11"/>
    <mergeCell ref="B22:C22"/>
    <mergeCell ref="Y24:Z25"/>
    <mergeCell ref="C36:C39"/>
    <mergeCell ref="B23:B26"/>
    <mergeCell ref="C23:C26"/>
    <mergeCell ref="B35:C35"/>
    <mergeCell ref="B28:C28"/>
    <mergeCell ref="B29:C29"/>
    <mergeCell ref="P24:Q25"/>
    <mergeCell ref="R23:S23"/>
    <mergeCell ref="E24:F25"/>
    <mergeCell ref="G24:G25"/>
    <mergeCell ref="D36:D38"/>
    <mergeCell ref="T36:AD36"/>
    <mergeCell ref="E37:F38"/>
    <mergeCell ref="G37:G38"/>
    <mergeCell ref="H37:K37"/>
    <mergeCell ref="L37:M38"/>
    <mergeCell ref="E36:S36"/>
    <mergeCell ref="Z1:AC1"/>
    <mergeCell ref="B42:C42"/>
    <mergeCell ref="B71:C71"/>
    <mergeCell ref="Y37:Z38"/>
    <mergeCell ref="AA37:AB38"/>
    <mergeCell ref="AC37:AD38"/>
    <mergeCell ref="H38:I38"/>
    <mergeCell ref="J38:K38"/>
    <mergeCell ref="B41:C41"/>
    <mergeCell ref="N37:O38"/>
    <mergeCell ref="P37:Q38"/>
    <mergeCell ref="R37:S38"/>
    <mergeCell ref="T37:T38"/>
    <mergeCell ref="U37:V38"/>
    <mergeCell ref="W37:X38"/>
    <mergeCell ref="B36:B39"/>
    <mergeCell ref="B72:C72"/>
    <mergeCell ref="B75:G75"/>
    <mergeCell ref="B76:G76"/>
    <mergeCell ref="P76:AD76"/>
    <mergeCell ref="P73:AD75"/>
  </mergeCells>
  <pageMargins left="1.4173228346456694" right="0.23622047244094491" top="0.74803149606299213" bottom="0.74803149606299213" header="0.31496062992125984" footer="0.31496062992125984"/>
  <pageSetup paperSize="9" scale="78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"/>
  <sheetViews>
    <sheetView zoomScale="80" zoomScaleNormal="80" workbookViewId="0">
      <selection activeCell="O13" sqref="O13"/>
    </sheetView>
  </sheetViews>
  <sheetFormatPr defaultRowHeight="15" x14ac:dyDescent="0.25"/>
  <cols>
    <col min="3" max="3" width="24.5703125" customWidth="1"/>
    <col min="4" max="4" width="21.5703125" customWidth="1"/>
    <col min="14" max="14" width="16.140625" customWidth="1"/>
    <col min="15" max="15" width="22.140625" customWidth="1"/>
  </cols>
  <sheetData>
    <row r="1" spans="1:30" ht="79.900000000000006" customHeight="1" x14ac:dyDescent="0.25">
      <c r="A1" s="410" t="s">
        <v>136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2"/>
    </row>
    <row r="2" spans="1:30" x14ac:dyDescent="0.25">
      <c r="A2" s="414" t="s">
        <v>118</v>
      </c>
      <c r="B2" s="414" t="s">
        <v>119</v>
      </c>
      <c r="C2" s="414" t="s">
        <v>120</v>
      </c>
      <c r="D2" s="414" t="s">
        <v>121</v>
      </c>
      <c r="E2" s="414" t="s">
        <v>122</v>
      </c>
      <c r="F2" s="414" t="s">
        <v>123</v>
      </c>
      <c r="G2" s="414"/>
      <c r="H2" s="414"/>
      <c r="I2" s="414"/>
      <c r="J2" s="414"/>
      <c r="K2" s="415" t="s">
        <v>12</v>
      </c>
      <c r="L2" s="416"/>
      <c r="M2" s="416"/>
      <c r="N2" s="416"/>
      <c r="O2" s="417"/>
    </row>
    <row r="3" spans="1:30" x14ac:dyDescent="0.25">
      <c r="A3" s="414"/>
      <c r="B3" s="414"/>
      <c r="C3" s="414"/>
      <c r="D3" s="414"/>
      <c r="E3" s="414"/>
      <c r="F3" s="232" t="s">
        <v>124</v>
      </c>
      <c r="G3" s="232" t="s">
        <v>125</v>
      </c>
      <c r="H3" s="232" t="s">
        <v>126</v>
      </c>
      <c r="I3" s="232" t="s">
        <v>127</v>
      </c>
      <c r="J3" s="232" t="s">
        <v>128</v>
      </c>
      <c r="K3" s="232" t="s">
        <v>124</v>
      </c>
      <c r="L3" s="232" t="s">
        <v>125</v>
      </c>
      <c r="M3" s="232" t="s">
        <v>126</v>
      </c>
      <c r="N3" s="232" t="s">
        <v>127</v>
      </c>
      <c r="O3" s="232" t="s">
        <v>128</v>
      </c>
    </row>
    <row r="4" spans="1:30" ht="21.6" customHeight="1" x14ac:dyDescent="0.25">
      <c r="A4" s="414"/>
      <c r="B4" s="414"/>
      <c r="C4" s="414"/>
      <c r="D4" s="232" t="s">
        <v>129</v>
      </c>
      <c r="E4" s="232" t="s">
        <v>10</v>
      </c>
      <c r="F4" s="232" t="s">
        <v>37</v>
      </c>
      <c r="G4" s="232" t="s">
        <v>37</v>
      </c>
      <c r="H4" s="232" t="s">
        <v>37</v>
      </c>
      <c r="I4" s="232" t="s">
        <v>37</v>
      </c>
      <c r="J4" s="232" t="s">
        <v>37</v>
      </c>
      <c r="K4" s="232" t="s">
        <v>14</v>
      </c>
      <c r="L4" s="232" t="s">
        <v>14</v>
      </c>
      <c r="M4" s="232" t="s">
        <v>14</v>
      </c>
      <c r="N4" s="232" t="s">
        <v>14</v>
      </c>
      <c r="O4" s="232" t="s">
        <v>14</v>
      </c>
    </row>
    <row r="5" spans="1:30" ht="30" x14ac:dyDescent="0.25">
      <c r="A5" s="233" t="s">
        <v>130</v>
      </c>
      <c r="B5" s="233">
        <v>2017</v>
      </c>
      <c r="C5" s="234" t="s">
        <v>131</v>
      </c>
      <c r="D5" s="242">
        <f>Табл1!L35</f>
        <v>6283.9000000000005</v>
      </c>
      <c r="E5" s="235">
        <f>Табл1!O35</f>
        <v>198</v>
      </c>
      <c r="F5" s="235">
        <v>0</v>
      </c>
      <c r="G5" s="235">
        <v>0</v>
      </c>
      <c r="H5" s="235">
        <v>0</v>
      </c>
      <c r="I5" s="235">
        <v>9</v>
      </c>
      <c r="J5" s="235">
        <v>9</v>
      </c>
      <c r="K5" s="235">
        <v>0</v>
      </c>
      <c r="L5" s="235">
        <v>0</v>
      </c>
      <c r="M5" s="235">
        <v>0</v>
      </c>
      <c r="N5" s="235">
        <f>Табл1!P35</f>
        <v>14331139.890000001</v>
      </c>
      <c r="O5" s="236">
        <f>N5</f>
        <v>14331139.890000001</v>
      </c>
    </row>
    <row r="6" spans="1:30" ht="30" x14ac:dyDescent="0.25">
      <c r="A6" s="237" t="s">
        <v>132</v>
      </c>
      <c r="B6" s="237">
        <v>2018</v>
      </c>
      <c r="C6" s="238" t="s">
        <v>131</v>
      </c>
      <c r="D6" s="241">
        <f>Табл1!L43</f>
        <v>5985.7</v>
      </c>
      <c r="E6" s="239">
        <f>Табл1!O43</f>
        <v>169</v>
      </c>
      <c r="F6" s="239">
        <v>0</v>
      </c>
      <c r="G6" s="239">
        <v>0</v>
      </c>
      <c r="H6" s="239">
        <v>0</v>
      </c>
      <c r="I6" s="239">
        <v>9</v>
      </c>
      <c r="J6" s="239">
        <v>9</v>
      </c>
      <c r="K6" s="239">
        <v>0</v>
      </c>
      <c r="L6" s="239">
        <v>0</v>
      </c>
      <c r="M6" s="239">
        <v>0</v>
      </c>
      <c r="N6" s="236">
        <f>Табл1!P43</f>
        <v>3665340.65</v>
      </c>
      <c r="O6" s="236">
        <f>N6</f>
        <v>3665340.65</v>
      </c>
    </row>
    <row r="7" spans="1:30" ht="30" x14ac:dyDescent="0.25">
      <c r="A7" s="240" t="s">
        <v>133</v>
      </c>
      <c r="B7" s="237">
        <v>2019</v>
      </c>
      <c r="C7" s="238" t="s">
        <v>134</v>
      </c>
      <c r="D7" s="241">
        <f>Табл1!L72</f>
        <v>28525.660000000003</v>
      </c>
      <c r="E7" s="239">
        <f>Табл1!O72</f>
        <v>879</v>
      </c>
      <c r="F7" s="239">
        <v>0</v>
      </c>
      <c r="G7" s="239">
        <v>0</v>
      </c>
      <c r="H7" s="239">
        <v>0</v>
      </c>
      <c r="I7" s="239">
        <v>24</v>
      </c>
      <c r="J7" s="239">
        <v>24</v>
      </c>
      <c r="K7" s="239">
        <v>0</v>
      </c>
      <c r="L7" s="239">
        <v>0</v>
      </c>
      <c r="M7" s="239">
        <v>0</v>
      </c>
      <c r="N7" s="239">
        <f>Табл1!P72</f>
        <v>26268846.399999999</v>
      </c>
      <c r="O7" s="236">
        <f>N7</f>
        <v>26268846.399999999</v>
      </c>
    </row>
    <row r="8" spans="1:30" ht="43.15" customHeight="1" x14ac:dyDescent="0.25">
      <c r="A8" s="407" t="s">
        <v>135</v>
      </c>
      <c r="B8" s="408"/>
      <c r="C8" s="409"/>
      <c r="D8" s="241">
        <f>SUM(D5:D7)</f>
        <v>40795.26</v>
      </c>
      <c r="E8" s="236">
        <f t="shared" ref="E8:O8" si="0">SUM(E5:E7)</f>
        <v>1246</v>
      </c>
      <c r="F8" s="236">
        <f t="shared" si="0"/>
        <v>0</v>
      </c>
      <c r="G8" s="236">
        <f t="shared" si="0"/>
        <v>0</v>
      </c>
      <c r="H8" s="236">
        <f t="shared" si="0"/>
        <v>0</v>
      </c>
      <c r="I8" s="236">
        <f t="shared" si="0"/>
        <v>42</v>
      </c>
      <c r="J8" s="236">
        <f t="shared" si="0"/>
        <v>42</v>
      </c>
      <c r="K8" s="236">
        <f t="shared" si="0"/>
        <v>0</v>
      </c>
      <c r="L8" s="236">
        <f t="shared" si="0"/>
        <v>0</v>
      </c>
      <c r="M8" s="236">
        <f t="shared" si="0"/>
        <v>0</v>
      </c>
      <c r="N8" s="236">
        <f t="shared" si="0"/>
        <v>44265326.939999998</v>
      </c>
      <c r="O8" s="236">
        <f t="shared" si="0"/>
        <v>44265326.939999998</v>
      </c>
    </row>
    <row r="9" spans="1:30" s="2" customFormat="1" x14ac:dyDescent="0.25"/>
    <row r="10" spans="1:30" ht="18.75" x14ac:dyDescent="0.3">
      <c r="A10" s="50"/>
      <c r="B10" s="243"/>
      <c r="C10" s="244"/>
      <c r="D10" s="244"/>
      <c r="E10" s="244"/>
      <c r="F10" s="244"/>
      <c r="G10" s="244"/>
      <c r="H10" s="244"/>
      <c r="I10" s="244"/>
      <c r="J10" s="128"/>
      <c r="K10" s="129"/>
      <c r="L10" s="128"/>
      <c r="M10" s="128"/>
      <c r="N10" s="128"/>
      <c r="O10" s="128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</row>
    <row r="11" spans="1:30" ht="18.75" x14ac:dyDescent="0.3">
      <c r="A11" s="413" t="s">
        <v>166</v>
      </c>
      <c r="B11" s="339"/>
      <c r="C11" s="339"/>
      <c r="D11" s="339"/>
      <c r="E11" s="132"/>
      <c r="F11" s="132"/>
      <c r="G11" s="132"/>
      <c r="H11" s="231"/>
      <c r="I11" s="231"/>
      <c r="J11" s="128"/>
      <c r="K11" s="130"/>
      <c r="L11" s="128"/>
      <c r="M11" s="128"/>
      <c r="N11" s="128"/>
      <c r="O11" s="128"/>
      <c r="P11" s="389"/>
      <c r="Q11" s="389"/>
      <c r="R11" s="389"/>
      <c r="S11" s="389"/>
      <c r="T11" s="389"/>
      <c r="U11" s="389"/>
      <c r="V11" s="389"/>
      <c r="W11" s="389"/>
      <c r="X11" s="389"/>
      <c r="Y11" s="389"/>
      <c r="Z11" s="389"/>
      <c r="AA11" s="389"/>
      <c r="AB11" s="389"/>
      <c r="AC11" s="389"/>
      <c r="AD11" s="389"/>
    </row>
    <row r="12" spans="1:30" ht="18.75" x14ac:dyDescent="0.3">
      <c r="A12" s="387" t="s">
        <v>103</v>
      </c>
      <c r="B12" s="339"/>
      <c r="C12" s="339"/>
      <c r="D12" s="339"/>
      <c r="E12" s="339"/>
      <c r="F12" s="339"/>
      <c r="G12" s="339"/>
      <c r="H12" s="231"/>
      <c r="I12" s="231"/>
      <c r="J12" s="128"/>
      <c r="K12" s="128"/>
      <c r="L12" s="128"/>
      <c r="M12" s="128"/>
      <c r="N12" s="128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</row>
    <row r="13" spans="1:30" ht="18.75" x14ac:dyDescent="0.3">
      <c r="A13" s="387" t="s">
        <v>104</v>
      </c>
      <c r="B13" s="339"/>
      <c r="C13" s="339"/>
      <c r="D13" s="339"/>
      <c r="E13" s="339"/>
      <c r="F13" s="339"/>
      <c r="G13" s="339"/>
      <c r="H13" s="128"/>
      <c r="I13" s="128"/>
      <c r="J13" s="128"/>
      <c r="K13" s="128"/>
      <c r="L13" s="128"/>
      <c r="M13" s="128"/>
      <c r="N13" s="128"/>
      <c r="O13" s="128" t="s">
        <v>167</v>
      </c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</row>
  </sheetData>
  <mergeCells count="14">
    <mergeCell ref="A8:C8"/>
    <mergeCell ref="A1:O1"/>
    <mergeCell ref="P10:AD12"/>
    <mergeCell ref="P13:AD13"/>
    <mergeCell ref="A11:D11"/>
    <mergeCell ref="A12:G12"/>
    <mergeCell ref="A13:G13"/>
    <mergeCell ref="A2:A4"/>
    <mergeCell ref="B2:B4"/>
    <mergeCell ref="C2:C4"/>
    <mergeCell ref="D2:D3"/>
    <mergeCell ref="E2:E3"/>
    <mergeCell ref="F2:J2"/>
    <mergeCell ref="K2:O2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Табл1</vt:lpstr>
      <vt:lpstr>Табл2.1</vt:lpstr>
      <vt:lpstr>Табл2.2</vt:lpstr>
      <vt:lpstr>Табл3</vt:lpstr>
      <vt:lpstr>Табл1!Область_печати</vt:lpstr>
      <vt:lpstr>Табл2.1!Область_печати</vt:lpstr>
      <vt:lpstr>Табл2.2!Область_печати</vt:lpstr>
      <vt:lpstr>Табл3!Область_печати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2020-02-18T11:38:01Z</dcterms:modified>
</cp:coreProperties>
</file>