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Конс разв 01.08.2019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<sst xmlns="http://schemas.openxmlformats.org/spreadsheetml/2006/main" count="72" uniqueCount="71">
  <si>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</si>
  <si>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</si>
  <si>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</si>
  <si>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</si>
  <si>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</si>
  <si>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</si>
  <si>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</si>
  <si>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</si>
  <si>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</si>
  <si>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</si>
  <si>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</si>
  <si>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</si>
  <si>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</si>
  <si>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</si>
  <si>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</si>
  <si>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</si>
  <si>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</si>
  <si>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</si>
  <si>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</si>
  <si>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</si>
  <si>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</si>
  <si>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</si>
  <si>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</si>
  <si>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</si>
  <si>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</si>
  <si>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</si>
  <si>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</si>
  <si>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</si>
  <si>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</si>
  <si>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</si>
  <si>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</si>
  <si>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</si>
  <si>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</si>
  <si>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</si>
  <si>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</si>
  <si>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</si>
  <si>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</si>
  <si>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</si>
  <si>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</si>
  <si>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Доходы от перечисл части прибыли муницип унитар предпр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</si>
  <si>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</si>
  <si>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</si>
  <si>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</si>
  <si>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</si>
  <si>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</si>
  <si>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</si>
  <si>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</si>
  <si>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</si>
  <si>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</si>
  <si>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</si>
  <si>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</si>
  <si>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</si>
  <si>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</si>
  <si>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</si>
  <si>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</si>
  <si>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</si>
  <si>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</si>
  <si>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</si>
  <si>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</si>
  <si>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</si>
  <si>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% К 2018г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</si>
  <si>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</si>
  <si>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</si>
  <si>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Сабля, 42127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</si>
  <si>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</si>
  <si>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</si>
  <si>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</si>
  <si>
    <t xml:space="preserve">                                                                         за 11 месяцев  2019 г.        </t>
  </si>
  <si>
    <t>Бюджет Петровского городского округа факт 11 мес 2018 года(в сопоставимых показателях)</t>
  </si>
  <si>
    <t>11 мес</t>
  </si>
  <si>
    <t>на           11 мес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</si>
</sst>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2" xfId="0" applyBorder="1" applyAlignment="1">
      <alignment/>
    </xf>
    <xf numFmtId="174" fontId="1" fillId="0" borderId="14" xfId="0" applyNumberFormat="1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174" fontId="1" fillId="0" borderId="30" xfId="0" applyNumberFormat="1" applyFont="1" applyBorder="1" applyAlignment="1">
      <alignment/>
    </xf>
    <xf numFmtId="174" fontId="1" fillId="0" borderId="22" xfId="0" applyNumberFormat="1" applyFont="1" applyBorder="1" applyAlignment="1">
      <alignment/>
    </xf>
    <xf numFmtId="174" fontId="1" fillId="0" borderId="31" xfId="0" applyNumberFormat="1" applyFont="1" applyBorder="1" applyAlignment="1">
      <alignment/>
    </xf>
    <xf numFmtId="174" fontId="1" fillId="34" borderId="22" xfId="0" applyNumberFormat="1" applyFont="1" applyFill="1" applyBorder="1" applyAlignment="1">
      <alignment/>
    </xf>
    <xf numFmtId="174" fontId="1" fillId="0" borderId="32" xfId="0" applyNumberFormat="1" applyFont="1" applyBorder="1" applyAlignment="1">
      <alignment/>
    </xf>
    <xf numFmtId="174" fontId="1" fillId="34" borderId="31" xfId="0" applyNumberFormat="1" applyFont="1" applyFill="1" applyBorder="1" applyAlignment="1">
      <alignment/>
    </xf>
    <xf numFmtId="174" fontId="1" fillId="34" borderId="32" xfId="0" applyNumberFormat="1" applyFont="1" applyFill="1" applyBorder="1" applyAlignment="1">
      <alignment/>
    </xf>
    <xf numFmtId="174" fontId="1" fillId="34" borderId="33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34" borderId="32" xfId="0" applyNumberFormat="1" applyFont="1" applyFill="1" applyBorder="1" applyAlignment="1">
      <alignment/>
    </xf>
    <xf numFmtId="1" fontId="1" fillId="0" borderId="32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 applyProtection="1">
      <alignment/>
      <protection locked="0"/>
    </xf>
    <xf numFmtId="174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1" fillId="0" borderId="33" xfId="0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174" fontId="1" fillId="0" borderId="38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0" fontId="1" fillId="0" borderId="42" xfId="0" applyFont="1" applyBorder="1" applyAlignment="1">
      <alignment/>
    </xf>
    <xf numFmtId="174" fontId="1" fillId="0" borderId="39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showZeros="0" tabSelected="1" zoomScalePageLayoutView="0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69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8.375" style="0" customWidth="1"/>
    <col min="6" max="6" width="7.75390625" style="0" customWidth="1"/>
    <col min="7" max="7" width="8.75390625" style="0" customWidth="1"/>
    <col min="8" max="8" width="17.25390625" style="0" customWidth="1"/>
  </cols>
  <sheetData>
    <row r="2" spans="1:6" ht="12.75">
      <c r="A2" s="28"/>
      <c r="E2" s="27"/>
      <c r="F2" s="27"/>
    </row>
    <row r="3" ht="12.75">
      <c r="A3" s="1" t="s">
        <v>55</v>
      </c>
    </row>
    <row r="4" spans="1:8" ht="12.75">
      <c r="A4" s="2" t="s">
        <v>67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22"/>
      <c r="B8" s="30" t="s">
        <v>9</v>
      </c>
      <c r="C8" s="32"/>
      <c r="D8" s="104" t="s">
        <v>42</v>
      </c>
      <c r="E8" s="30" t="s">
        <v>11</v>
      </c>
      <c r="F8" s="29"/>
      <c r="G8" s="23"/>
      <c r="H8" s="111" t="s">
        <v>68</v>
      </c>
      <c r="I8" s="104" t="s">
        <v>60</v>
      </c>
    </row>
    <row r="9" spans="1:9" ht="13.5" customHeight="1" thickBot="1">
      <c r="A9" s="33" t="s">
        <v>0</v>
      </c>
      <c r="B9" s="107" t="s">
        <v>1</v>
      </c>
      <c r="C9" s="104" t="s">
        <v>70</v>
      </c>
      <c r="D9" s="105"/>
      <c r="E9" s="24" t="s">
        <v>12</v>
      </c>
      <c r="F9" s="109" t="s">
        <v>69</v>
      </c>
      <c r="G9" s="110"/>
      <c r="H9" s="112"/>
      <c r="I9" s="105"/>
    </row>
    <row r="10" spans="1:9" ht="85.5" customHeight="1" thickBot="1">
      <c r="A10" s="31"/>
      <c r="B10" s="108"/>
      <c r="C10" s="106"/>
      <c r="D10" s="106"/>
      <c r="E10" s="25" t="s">
        <v>13</v>
      </c>
      <c r="F10" s="25" t="s">
        <v>13</v>
      </c>
      <c r="G10" s="25" t="s">
        <v>14</v>
      </c>
      <c r="H10" s="113"/>
      <c r="I10" s="106"/>
    </row>
    <row r="11" spans="1:9" ht="12.75">
      <c r="A11" s="3" t="s">
        <v>18</v>
      </c>
      <c r="B11" s="3">
        <f>SUM(B12:B12)</f>
        <v>226133</v>
      </c>
      <c r="C11" s="95">
        <f>SUM(C12:C12)</f>
        <v>190333</v>
      </c>
      <c r="D11" s="95">
        <f>SUM(D12:D12)</f>
        <v>189225</v>
      </c>
      <c r="E11" s="96">
        <f aca="true" t="shared" si="0" ref="E11:E42">IF(B11=0,"",D11/B11*100)</f>
        <v>83.67863160175649</v>
      </c>
      <c r="F11" s="97">
        <f aca="true" t="shared" si="1" ref="F11:F42">IF(C11=0,"",D11/C11*100)</f>
        <v>99.4178623780427</v>
      </c>
      <c r="G11" s="98">
        <f aca="true" t="shared" si="2" ref="G11:G42">D11-C11</f>
        <v>-1108</v>
      </c>
      <c r="H11" s="99">
        <f>SUM(H12:H12)</f>
        <v>202745</v>
      </c>
      <c r="I11" s="100">
        <f aca="true" t="shared" si="3" ref="I11:I42">IF(H11=0,"",D11/H11*100)</f>
        <v>93.33152482182051</v>
      </c>
    </row>
    <row r="12" spans="1:9" ht="12.75">
      <c r="A12" s="40" t="s">
        <v>10</v>
      </c>
      <c r="B12" s="4">
        <v>226133</v>
      </c>
      <c r="C12" s="7">
        <v>190333</v>
      </c>
      <c r="D12" s="7">
        <v>189225</v>
      </c>
      <c r="E12" s="37">
        <f t="shared" si="0"/>
        <v>83.67863160175649</v>
      </c>
      <c r="F12" s="69">
        <f t="shared" si="1"/>
        <v>99.4178623780427</v>
      </c>
      <c r="G12" s="62">
        <f t="shared" si="2"/>
        <v>-1108</v>
      </c>
      <c r="H12" s="18">
        <v>202745</v>
      </c>
      <c r="I12" s="79">
        <f t="shared" si="3"/>
        <v>93.33152482182051</v>
      </c>
    </row>
    <row r="13" spans="1:9" ht="12.75">
      <c r="A13" s="92" t="s">
        <v>31</v>
      </c>
      <c r="B13" s="6">
        <f>SUM(B14:B16)</f>
        <v>40569</v>
      </c>
      <c r="C13" s="6">
        <f>SUM(C14:C16)</f>
        <v>35210</v>
      </c>
      <c r="D13" s="6">
        <f>SUM(D14:D16)</f>
        <v>36988</v>
      </c>
      <c r="E13" s="9">
        <f t="shared" si="0"/>
        <v>91.17306317631689</v>
      </c>
      <c r="F13" s="52">
        <f t="shared" si="1"/>
        <v>105.0497017892644</v>
      </c>
      <c r="G13" s="63">
        <f t="shared" si="2"/>
        <v>1778</v>
      </c>
      <c r="H13" s="44">
        <f>SUM(H14:H16)</f>
        <v>37334</v>
      </c>
      <c r="I13" s="54">
        <f t="shared" si="3"/>
        <v>99.07323083516366</v>
      </c>
    </row>
    <row r="14" spans="1:9" s="12" customFormat="1" ht="12.75">
      <c r="A14" s="41" t="s">
        <v>53</v>
      </c>
      <c r="B14" s="10">
        <v>300</v>
      </c>
      <c r="C14" s="11">
        <v>223</v>
      </c>
      <c r="D14" s="11">
        <v>274</v>
      </c>
      <c r="E14" s="15">
        <f t="shared" si="0"/>
        <v>91.33333333333333</v>
      </c>
      <c r="F14" s="80">
        <f t="shared" si="1"/>
        <v>122.86995515695067</v>
      </c>
      <c r="G14" s="62">
        <f t="shared" si="2"/>
        <v>51</v>
      </c>
      <c r="H14" s="36">
        <v>261</v>
      </c>
      <c r="I14" s="79">
        <f t="shared" si="3"/>
        <v>104.98084291187739</v>
      </c>
    </row>
    <row r="15" spans="1:9" s="12" customFormat="1" ht="12.75">
      <c r="A15" s="41" t="s">
        <v>15</v>
      </c>
      <c r="B15" s="10">
        <v>27726</v>
      </c>
      <c r="C15" s="11">
        <v>26769</v>
      </c>
      <c r="D15" s="11">
        <v>26501</v>
      </c>
      <c r="E15" s="37">
        <f t="shared" si="0"/>
        <v>95.58176440885812</v>
      </c>
      <c r="F15" s="69">
        <f t="shared" si="1"/>
        <v>98.99884194403975</v>
      </c>
      <c r="G15" s="62">
        <f t="shared" si="2"/>
        <v>-268</v>
      </c>
      <c r="H15" s="36">
        <v>25945</v>
      </c>
      <c r="I15" s="79">
        <f t="shared" si="3"/>
        <v>102.14299479668529</v>
      </c>
    </row>
    <row r="16" spans="1:9" s="12" customFormat="1" ht="12.75">
      <c r="A16" s="41" t="s">
        <v>17</v>
      </c>
      <c r="B16" s="10">
        <v>12543</v>
      </c>
      <c r="C16" s="11">
        <v>8218</v>
      </c>
      <c r="D16" s="11">
        <v>10213</v>
      </c>
      <c r="E16" s="37">
        <f t="shared" si="0"/>
        <v>81.42390177788408</v>
      </c>
      <c r="F16" s="69">
        <f t="shared" si="1"/>
        <v>124.27597955706983</v>
      </c>
      <c r="G16" s="62">
        <f t="shared" si="2"/>
        <v>1995</v>
      </c>
      <c r="H16" s="36">
        <v>11128</v>
      </c>
      <c r="I16" s="79">
        <f t="shared" si="3"/>
        <v>91.77749820273185</v>
      </c>
    </row>
    <row r="17" spans="1:9" ht="12.75">
      <c r="A17" s="92" t="s">
        <v>32</v>
      </c>
      <c r="B17" s="5">
        <f>SUM(B18:B22)</f>
        <v>87062</v>
      </c>
      <c r="C17" s="5">
        <f>SUM(C18:C22)</f>
        <v>72346</v>
      </c>
      <c r="D17" s="5">
        <f>SUM(D18:D22)</f>
        <v>77726</v>
      </c>
      <c r="E17" s="9">
        <f t="shared" si="0"/>
        <v>89.27660747513266</v>
      </c>
      <c r="F17" s="52">
        <f t="shared" si="1"/>
        <v>107.43648577668428</v>
      </c>
      <c r="G17" s="63">
        <f t="shared" si="2"/>
        <v>5380</v>
      </c>
      <c r="H17" s="34">
        <f>SUM(H18:H22)</f>
        <v>76057</v>
      </c>
      <c r="I17" s="54">
        <f t="shared" si="3"/>
        <v>102.1944068264591</v>
      </c>
    </row>
    <row r="18" spans="1:9" ht="12.75">
      <c r="A18" s="40" t="s">
        <v>40</v>
      </c>
      <c r="B18" s="4">
        <v>12020</v>
      </c>
      <c r="C18" s="7">
        <v>9027</v>
      </c>
      <c r="D18" s="7">
        <v>10465</v>
      </c>
      <c r="E18" s="15">
        <f t="shared" si="0"/>
        <v>87.06322795341099</v>
      </c>
      <c r="F18" s="80">
        <f t="shared" si="1"/>
        <v>115.92998781433477</v>
      </c>
      <c r="G18" s="62">
        <f t="shared" si="2"/>
        <v>1438</v>
      </c>
      <c r="H18" s="18">
        <v>9767</v>
      </c>
      <c r="I18" s="79">
        <f t="shared" si="3"/>
        <v>107.14651377086106</v>
      </c>
    </row>
    <row r="19" spans="1:9" ht="12.75" hidden="1">
      <c r="A19" s="40" t="s">
        <v>19</v>
      </c>
      <c r="B19" s="4"/>
      <c r="C19" s="7"/>
      <c r="D19" s="7"/>
      <c r="E19" s="37">
        <f t="shared" si="0"/>
      </c>
      <c r="F19" s="69">
        <f t="shared" si="1"/>
      </c>
      <c r="G19" s="62">
        <f t="shared" si="2"/>
        <v>0</v>
      </c>
      <c r="H19" s="18"/>
      <c r="I19" s="79">
        <f t="shared" si="3"/>
      </c>
    </row>
    <row r="20" spans="1:9" ht="12.75" hidden="1">
      <c r="A20" s="40" t="s">
        <v>35</v>
      </c>
      <c r="B20" s="4"/>
      <c r="C20" s="7"/>
      <c r="D20" s="7"/>
      <c r="E20" s="37">
        <f t="shared" si="0"/>
      </c>
      <c r="F20" s="69">
        <f t="shared" si="1"/>
      </c>
      <c r="G20" s="62">
        <f t="shared" si="2"/>
        <v>0</v>
      </c>
      <c r="H20" s="18"/>
      <c r="I20" s="54">
        <f t="shared" si="3"/>
      </c>
    </row>
    <row r="21" spans="1:9" ht="12.75" hidden="1">
      <c r="A21" s="40" t="s">
        <v>36</v>
      </c>
      <c r="B21" s="4"/>
      <c r="C21" s="7"/>
      <c r="D21" s="7"/>
      <c r="E21" s="37">
        <f t="shared" si="0"/>
      </c>
      <c r="F21" s="69">
        <f t="shared" si="1"/>
      </c>
      <c r="G21" s="62">
        <f t="shared" si="2"/>
        <v>0</v>
      </c>
      <c r="H21" s="18"/>
      <c r="I21" s="54">
        <f t="shared" si="3"/>
      </c>
    </row>
    <row r="22" spans="1:9" ht="12.75">
      <c r="A22" s="40" t="s">
        <v>20</v>
      </c>
      <c r="B22" s="4">
        <v>75042</v>
      </c>
      <c r="C22" s="7">
        <v>63319</v>
      </c>
      <c r="D22" s="7">
        <v>67261</v>
      </c>
      <c r="E22" s="9">
        <f t="shared" si="0"/>
        <v>89.63113989499215</v>
      </c>
      <c r="F22" s="52">
        <f t="shared" si="1"/>
        <v>106.22561948230388</v>
      </c>
      <c r="G22" s="62">
        <f t="shared" si="2"/>
        <v>3942</v>
      </c>
      <c r="H22" s="18">
        <v>66290</v>
      </c>
      <c r="I22" s="54">
        <f t="shared" si="3"/>
        <v>101.46477598431136</v>
      </c>
    </row>
    <row r="23" spans="1:9" s="2" customFormat="1" ht="12.75">
      <c r="A23" s="93" t="s">
        <v>21</v>
      </c>
      <c r="B23" s="45">
        <f>SUM(B24:B25)</f>
        <v>6606</v>
      </c>
      <c r="C23" s="45">
        <f>SUM(C24:C25)</f>
        <v>6206</v>
      </c>
      <c r="D23" s="45">
        <f>SUM(D24:D25)</f>
        <v>6011</v>
      </c>
      <c r="E23" s="9">
        <f t="shared" si="0"/>
        <v>90.99303663336362</v>
      </c>
      <c r="F23" s="52">
        <f t="shared" si="1"/>
        <v>96.85787947147921</v>
      </c>
      <c r="G23" s="63">
        <f t="shared" si="2"/>
        <v>-195</v>
      </c>
      <c r="H23" s="45">
        <f>SUM(H24:H25)</f>
        <v>5207</v>
      </c>
      <c r="I23" s="54">
        <f t="shared" si="3"/>
        <v>115.44075283272517</v>
      </c>
    </row>
    <row r="24" spans="1:9" s="2" customFormat="1" ht="12.75">
      <c r="A24" s="41" t="s">
        <v>37</v>
      </c>
      <c r="B24" s="101">
        <v>6606</v>
      </c>
      <c r="C24" s="42">
        <v>6206</v>
      </c>
      <c r="D24" s="42">
        <v>6011</v>
      </c>
      <c r="E24" s="15">
        <f t="shared" si="0"/>
        <v>90.99303663336362</v>
      </c>
      <c r="F24" s="80">
        <f t="shared" si="1"/>
        <v>96.85787947147921</v>
      </c>
      <c r="G24" s="81">
        <f t="shared" si="2"/>
        <v>-195</v>
      </c>
      <c r="H24" s="36">
        <v>5207</v>
      </c>
      <c r="I24" s="79">
        <f t="shared" si="3"/>
        <v>115.44075283272517</v>
      </c>
    </row>
    <row r="25" spans="1:9" s="2" customFormat="1" ht="12.75" hidden="1">
      <c r="A25" s="41" t="s">
        <v>38</v>
      </c>
      <c r="B25" s="101"/>
      <c r="C25" s="42"/>
      <c r="D25" s="36"/>
      <c r="E25" s="15">
        <f t="shared" si="0"/>
      </c>
      <c r="F25" s="80">
        <f t="shared" si="1"/>
      </c>
      <c r="G25" s="81">
        <f t="shared" si="2"/>
        <v>0</v>
      </c>
      <c r="H25" s="36"/>
      <c r="I25" s="79">
        <f t="shared" si="3"/>
      </c>
    </row>
    <row r="26" spans="1:9" s="2" customFormat="1" ht="12.75">
      <c r="A26" s="92" t="s">
        <v>54</v>
      </c>
      <c r="B26" s="101">
        <v>36972</v>
      </c>
      <c r="C26" s="42">
        <v>32517</v>
      </c>
      <c r="D26" s="36">
        <v>33824</v>
      </c>
      <c r="E26" s="15">
        <f t="shared" si="0"/>
        <v>91.48544844747376</v>
      </c>
      <c r="F26" s="80">
        <f t="shared" si="1"/>
        <v>104.0194359873297</v>
      </c>
      <c r="G26" s="81">
        <f t="shared" si="2"/>
        <v>1307</v>
      </c>
      <c r="H26" s="36">
        <v>29278</v>
      </c>
      <c r="I26" s="79">
        <f t="shared" si="3"/>
        <v>115.5270168727372</v>
      </c>
    </row>
    <row r="27" spans="1:9" s="2" customFormat="1" ht="12.75" hidden="1">
      <c r="A27" s="93" t="s">
        <v>22</v>
      </c>
      <c r="B27" s="45">
        <f>SUM(B28:B30)</f>
        <v>0</v>
      </c>
      <c r="C27" s="45">
        <f>SUM(C28:C30)</f>
        <v>0</v>
      </c>
      <c r="D27" s="45">
        <f>SUM(D28:D30)</f>
        <v>0</v>
      </c>
      <c r="E27" s="9">
        <f t="shared" si="0"/>
      </c>
      <c r="F27" s="52">
        <f t="shared" si="1"/>
      </c>
      <c r="G27" s="63">
        <f t="shared" si="2"/>
        <v>0</v>
      </c>
      <c r="H27" s="45">
        <f>SUM(H28:H30)</f>
        <v>0</v>
      </c>
      <c r="I27" s="54">
        <f t="shared" si="3"/>
      </c>
    </row>
    <row r="28" spans="1:9" s="2" customFormat="1" ht="12.75" hidden="1">
      <c r="A28" s="41" t="s">
        <v>41</v>
      </c>
      <c r="B28" s="101"/>
      <c r="C28" s="42"/>
      <c r="D28" s="36"/>
      <c r="E28" s="15">
        <f t="shared" si="0"/>
      </c>
      <c r="F28" s="80">
        <f t="shared" si="1"/>
      </c>
      <c r="G28" s="81">
        <f t="shared" si="2"/>
        <v>0</v>
      </c>
      <c r="H28" s="36"/>
      <c r="I28" s="79">
        <f t="shared" si="3"/>
      </c>
    </row>
    <row r="29" spans="1:9" ht="12.75" hidden="1">
      <c r="A29" s="40" t="s">
        <v>23</v>
      </c>
      <c r="B29" s="4"/>
      <c r="C29" s="7"/>
      <c r="D29" s="7"/>
      <c r="E29" s="37">
        <f t="shared" si="0"/>
      </c>
      <c r="F29" s="69">
        <f t="shared" si="1"/>
      </c>
      <c r="G29" s="62">
        <f t="shared" si="2"/>
        <v>0</v>
      </c>
      <c r="H29" s="18"/>
      <c r="I29" s="79">
        <f t="shared" si="3"/>
      </c>
    </row>
    <row r="30" spans="1:9" ht="12.75" hidden="1">
      <c r="A30" s="40" t="s">
        <v>2</v>
      </c>
      <c r="B30" s="4"/>
      <c r="C30" s="7"/>
      <c r="D30" s="7"/>
      <c r="E30" s="37">
        <f t="shared" si="0"/>
      </c>
      <c r="F30" s="69">
        <f t="shared" si="1"/>
      </c>
      <c r="G30" s="62">
        <f t="shared" si="2"/>
        <v>0</v>
      </c>
      <c r="H30" s="39"/>
      <c r="I30" s="79">
        <f t="shared" si="3"/>
      </c>
    </row>
    <row r="31" spans="1:9" ht="12.75">
      <c r="A31" s="5" t="s">
        <v>24</v>
      </c>
      <c r="B31" s="92">
        <f>SUM(B32:B36)</f>
        <v>29734</v>
      </c>
      <c r="C31" s="14">
        <f>SUM(C32:C36)</f>
        <v>27447</v>
      </c>
      <c r="D31" s="14">
        <f>SUM(D32:D36)</f>
        <v>37974</v>
      </c>
      <c r="E31" s="9">
        <f t="shared" si="0"/>
        <v>127.71238313042308</v>
      </c>
      <c r="F31" s="52">
        <f t="shared" si="1"/>
        <v>138.353918461034</v>
      </c>
      <c r="G31" s="63">
        <f t="shared" si="2"/>
        <v>10527</v>
      </c>
      <c r="H31" s="14">
        <f>SUM(H32:H36)</f>
        <v>53906</v>
      </c>
      <c r="I31" s="54">
        <f t="shared" si="3"/>
        <v>70.44484843987682</v>
      </c>
    </row>
    <row r="32" spans="1:9" s="46" customFormat="1" ht="27" customHeight="1">
      <c r="A32" s="47" t="s">
        <v>49</v>
      </c>
      <c r="B32" s="102">
        <v>23274</v>
      </c>
      <c r="C32" s="48">
        <v>21270</v>
      </c>
      <c r="D32" s="48">
        <v>27427</v>
      </c>
      <c r="E32" s="9">
        <f t="shared" si="0"/>
        <v>117.84394603420125</v>
      </c>
      <c r="F32" s="52">
        <f t="shared" si="1"/>
        <v>128.94687353079456</v>
      </c>
      <c r="G32" s="62">
        <f t="shared" si="2"/>
        <v>6157</v>
      </c>
      <c r="H32" s="48">
        <v>43856</v>
      </c>
      <c r="I32" s="79">
        <f t="shared" si="3"/>
        <v>62.538763225100325</v>
      </c>
    </row>
    <row r="33" spans="1:9" ht="27" customHeight="1">
      <c r="A33" s="47" t="s">
        <v>62</v>
      </c>
      <c r="B33" s="4">
        <v>4015</v>
      </c>
      <c r="C33" s="7">
        <v>3797</v>
      </c>
      <c r="D33" s="17">
        <v>7709</v>
      </c>
      <c r="E33" s="9">
        <f t="shared" si="0"/>
        <v>192.0049813200498</v>
      </c>
      <c r="F33" s="52">
        <f t="shared" si="1"/>
        <v>203.02870687384774</v>
      </c>
      <c r="G33" s="62">
        <f t="shared" si="2"/>
        <v>3912</v>
      </c>
      <c r="H33" s="18">
        <v>6057</v>
      </c>
      <c r="I33" s="79">
        <f t="shared" si="3"/>
        <v>127.27422816575861</v>
      </c>
    </row>
    <row r="34" spans="1:9" ht="12.75" customHeight="1">
      <c r="A34" s="43" t="s">
        <v>16</v>
      </c>
      <c r="B34" s="4">
        <v>950</v>
      </c>
      <c r="C34" s="7">
        <v>885</v>
      </c>
      <c r="D34" s="16">
        <v>1137</v>
      </c>
      <c r="E34" s="37">
        <f t="shared" si="0"/>
        <v>119.6842105263158</v>
      </c>
      <c r="F34" s="69">
        <f t="shared" si="1"/>
        <v>128.47457627118644</v>
      </c>
      <c r="G34" s="62">
        <f t="shared" si="2"/>
        <v>252</v>
      </c>
      <c r="H34" s="18">
        <v>1602</v>
      </c>
      <c r="I34" s="79">
        <f t="shared" si="3"/>
        <v>70.97378277153558</v>
      </c>
    </row>
    <row r="35" spans="1:9" ht="12.75">
      <c r="A35" s="43" t="s">
        <v>39</v>
      </c>
      <c r="B35" s="21">
        <v>800</v>
      </c>
      <c r="C35" s="17">
        <v>800</v>
      </c>
      <c r="D35" s="68">
        <v>800</v>
      </c>
      <c r="E35" s="37">
        <f t="shared" si="0"/>
        <v>100</v>
      </c>
      <c r="F35" s="69">
        <f t="shared" si="1"/>
        <v>100</v>
      </c>
      <c r="G35" s="62">
        <f t="shared" si="2"/>
        <v>0</v>
      </c>
      <c r="H35" s="18">
        <v>1367</v>
      </c>
      <c r="I35" s="79">
        <f t="shared" si="3"/>
        <v>58.522311631309435</v>
      </c>
    </row>
    <row r="36" spans="1:9" ht="12.75">
      <c r="A36" s="43" t="s">
        <v>61</v>
      </c>
      <c r="B36" s="4">
        <v>695</v>
      </c>
      <c r="C36" s="17">
        <v>695</v>
      </c>
      <c r="D36" s="68">
        <v>901</v>
      </c>
      <c r="E36" s="37">
        <f t="shared" si="0"/>
        <v>129.64028776978418</v>
      </c>
      <c r="F36" s="69">
        <f t="shared" si="1"/>
        <v>129.64028776978418</v>
      </c>
      <c r="G36" s="62">
        <f t="shared" si="2"/>
        <v>206</v>
      </c>
      <c r="H36" s="18">
        <v>1024</v>
      </c>
      <c r="I36" s="79">
        <f t="shared" si="3"/>
        <v>87.98828125</v>
      </c>
    </row>
    <row r="37" spans="1:9" s="2" customFormat="1" ht="12.75">
      <c r="A37" s="71" t="s">
        <v>25</v>
      </c>
      <c r="B37" s="45">
        <f>SUM(B38)</f>
        <v>592</v>
      </c>
      <c r="C37" s="45">
        <f>SUM(C38)</f>
        <v>592</v>
      </c>
      <c r="D37" s="45">
        <f>SUM(D38)</f>
        <v>280</v>
      </c>
      <c r="E37" s="9">
        <f t="shared" si="0"/>
        <v>47.2972972972973</v>
      </c>
      <c r="F37" s="52">
        <f t="shared" si="1"/>
        <v>47.2972972972973</v>
      </c>
      <c r="G37" s="63">
        <f t="shared" si="2"/>
        <v>-312</v>
      </c>
      <c r="H37" s="53">
        <f>SUM(H38)</f>
        <v>384</v>
      </c>
      <c r="I37" s="54">
        <f t="shared" si="3"/>
        <v>72.91666666666666</v>
      </c>
    </row>
    <row r="38" spans="1:9" ht="12.75">
      <c r="A38" s="43" t="s">
        <v>26</v>
      </c>
      <c r="B38" s="4">
        <v>592</v>
      </c>
      <c r="C38" s="7">
        <v>592</v>
      </c>
      <c r="D38" s="7">
        <v>280</v>
      </c>
      <c r="E38" s="37">
        <f t="shared" si="0"/>
        <v>47.2972972972973</v>
      </c>
      <c r="F38" s="69">
        <f t="shared" si="1"/>
        <v>47.2972972972973</v>
      </c>
      <c r="G38" s="62">
        <f t="shared" si="2"/>
        <v>-312</v>
      </c>
      <c r="H38" s="18">
        <v>384</v>
      </c>
      <c r="I38" s="79">
        <f t="shared" si="3"/>
        <v>72.91666666666666</v>
      </c>
    </row>
    <row r="39" spans="1:9" s="1" customFormat="1" ht="12.75">
      <c r="A39" s="5" t="s">
        <v>47</v>
      </c>
      <c r="B39" s="45">
        <f>SUM(B40)</f>
        <v>10651</v>
      </c>
      <c r="C39" s="45">
        <f>SUM(C40)</f>
        <v>9249</v>
      </c>
      <c r="D39" s="45">
        <f>SUM(D40)</f>
        <v>9126</v>
      </c>
      <c r="E39" s="9">
        <f t="shared" si="0"/>
        <v>85.68209557788002</v>
      </c>
      <c r="F39" s="52">
        <f t="shared" si="1"/>
        <v>98.67012650016218</v>
      </c>
      <c r="G39" s="63">
        <f t="shared" si="2"/>
        <v>-123</v>
      </c>
      <c r="H39" s="45">
        <f>SUM(H40)</f>
        <v>10956</v>
      </c>
      <c r="I39" s="54">
        <f t="shared" si="3"/>
        <v>83.29682365826943</v>
      </c>
    </row>
    <row r="40" spans="1:9" ht="12.75">
      <c r="A40" s="43" t="s">
        <v>46</v>
      </c>
      <c r="B40" s="4">
        <v>10651</v>
      </c>
      <c r="C40" s="17">
        <v>9249</v>
      </c>
      <c r="D40" s="18">
        <v>9126</v>
      </c>
      <c r="E40" s="37">
        <f t="shared" si="0"/>
        <v>85.68209557788002</v>
      </c>
      <c r="F40" s="69">
        <f t="shared" si="1"/>
        <v>98.67012650016218</v>
      </c>
      <c r="G40" s="62">
        <f t="shared" si="2"/>
        <v>-123</v>
      </c>
      <c r="H40" s="18">
        <v>10956</v>
      </c>
      <c r="I40" s="79">
        <f t="shared" si="3"/>
        <v>83.29682365826943</v>
      </c>
    </row>
    <row r="41" spans="1:9" s="2" customFormat="1" ht="12.75">
      <c r="A41" s="71" t="s">
        <v>27</v>
      </c>
      <c r="B41" s="45">
        <f>SUM(B42:B44)</f>
        <v>6414</v>
      </c>
      <c r="C41" s="45">
        <f>SUM(C42:C44)</f>
        <v>6414</v>
      </c>
      <c r="D41" s="45">
        <f>SUM(D42:D44)</f>
        <v>8500</v>
      </c>
      <c r="E41" s="9">
        <f t="shared" si="0"/>
        <v>132.5226067976302</v>
      </c>
      <c r="F41" s="52">
        <f t="shared" si="1"/>
        <v>132.5226067976302</v>
      </c>
      <c r="G41" s="63">
        <f t="shared" si="2"/>
        <v>2086</v>
      </c>
      <c r="H41" s="45">
        <f>SUM(H42:H44)</f>
        <v>2114</v>
      </c>
      <c r="I41" s="54">
        <f t="shared" si="3"/>
        <v>402.08136234626306</v>
      </c>
    </row>
    <row r="42" spans="1:9" s="2" customFormat="1" ht="12.75">
      <c r="A42" s="91" t="s">
        <v>45</v>
      </c>
      <c r="B42" s="10">
        <v>205</v>
      </c>
      <c r="C42" s="11">
        <v>205</v>
      </c>
      <c r="D42" s="11">
        <v>218</v>
      </c>
      <c r="E42" s="37">
        <f t="shared" si="0"/>
        <v>106.34146341463415</v>
      </c>
      <c r="F42" s="69">
        <f t="shared" si="1"/>
        <v>106.34146341463415</v>
      </c>
      <c r="G42" s="62">
        <f t="shared" si="2"/>
        <v>13</v>
      </c>
      <c r="H42" s="36">
        <v>86</v>
      </c>
      <c r="I42" s="79">
        <f t="shared" si="3"/>
        <v>253.48837209302326</v>
      </c>
    </row>
    <row r="43" spans="1:9" s="2" customFormat="1" ht="12.75" hidden="1">
      <c r="A43" s="91" t="s">
        <v>51</v>
      </c>
      <c r="B43" s="10"/>
      <c r="C43" s="11"/>
      <c r="D43" s="11"/>
      <c r="E43" s="37">
        <f aca="true" t="shared" si="4" ref="E43:E62">IF(B43=0,"",D43/B43*100)</f>
      </c>
      <c r="F43" s="69">
        <f aca="true" t="shared" si="5" ref="F43:F62">IF(C43=0,"",D43/C43*100)</f>
      </c>
      <c r="G43" s="62">
        <f aca="true" t="shared" si="6" ref="G43:G62">D43-C43</f>
        <v>0</v>
      </c>
      <c r="H43" s="36"/>
      <c r="I43" s="79">
        <f aca="true" t="shared" si="7" ref="I43:I62">IF(H43=0,"",D43/H43*100)</f>
      </c>
    </row>
    <row r="44" spans="1:9" s="2" customFormat="1" ht="12.75">
      <c r="A44" s="91" t="s">
        <v>48</v>
      </c>
      <c r="B44" s="10">
        <v>6209</v>
      </c>
      <c r="C44" s="11">
        <v>6209</v>
      </c>
      <c r="D44" s="11">
        <v>8282</v>
      </c>
      <c r="E44" s="37">
        <f t="shared" si="4"/>
        <v>133.3870188436141</v>
      </c>
      <c r="F44" s="69">
        <f t="shared" si="5"/>
        <v>133.3870188436141</v>
      </c>
      <c r="G44" s="62">
        <f t="shared" si="6"/>
        <v>2073</v>
      </c>
      <c r="H44" s="18">
        <v>2028</v>
      </c>
      <c r="I44" s="79">
        <f t="shared" si="7"/>
        <v>408.3826429980276</v>
      </c>
    </row>
    <row r="45" spans="1:9" ht="12.75">
      <c r="A45" s="5" t="s">
        <v>28</v>
      </c>
      <c r="B45" s="6">
        <v>10932</v>
      </c>
      <c r="C45" s="8">
        <v>10337</v>
      </c>
      <c r="D45" s="8">
        <v>20972</v>
      </c>
      <c r="E45" s="9">
        <f t="shared" si="4"/>
        <v>191.84046834979875</v>
      </c>
      <c r="F45" s="52">
        <f t="shared" si="5"/>
        <v>202.88284802166973</v>
      </c>
      <c r="G45" s="63">
        <f t="shared" si="6"/>
        <v>10635</v>
      </c>
      <c r="H45" s="35">
        <v>6362</v>
      </c>
      <c r="I45" s="54">
        <f t="shared" si="7"/>
        <v>329.6447657969192</v>
      </c>
    </row>
    <row r="46" spans="1:9" ht="13.5" customHeight="1" thickBot="1">
      <c r="A46" s="92" t="s">
        <v>3</v>
      </c>
      <c r="B46" s="86"/>
      <c r="C46" s="87"/>
      <c r="D46" s="87">
        <v>1200</v>
      </c>
      <c r="E46" s="9">
        <f t="shared" si="4"/>
      </c>
      <c r="F46" s="52">
        <f t="shared" si="5"/>
      </c>
      <c r="G46" s="63">
        <f t="shared" si="6"/>
        <v>1200</v>
      </c>
      <c r="H46" s="88">
        <v>559</v>
      </c>
      <c r="I46" s="54">
        <f t="shared" si="7"/>
        <v>214.6690518783542</v>
      </c>
    </row>
    <row r="47" spans="1:9" s="51" customFormat="1" ht="13.5" thickBot="1">
      <c r="A47" s="94" t="s">
        <v>33</v>
      </c>
      <c r="B47" s="26">
        <f>SUM(B11+B13+B17+B23++B26+B27+B31+B37+B39+B41+B45+B46)</f>
        <v>455665</v>
      </c>
      <c r="C47" s="26">
        <f>SUM(C11+C13+C17+C23++C26+C27+C31+C37+C39+C41+C45+C46)</f>
        <v>390651</v>
      </c>
      <c r="D47" s="26">
        <f>SUM(D11+D13+D17+D23++D26+D27+D31+D37+D39+D41+D45+D46)</f>
        <v>421826</v>
      </c>
      <c r="E47" s="59">
        <f t="shared" si="4"/>
        <v>92.57371094993032</v>
      </c>
      <c r="F47" s="57">
        <f t="shared" si="5"/>
        <v>107.98026883330645</v>
      </c>
      <c r="G47" s="64">
        <f t="shared" si="6"/>
        <v>31175</v>
      </c>
      <c r="H47" s="26">
        <f>SUM(H11+H13+H17+H23+H26+H27+H31+H37+H39+H41+H45+H46)</f>
        <v>424902</v>
      </c>
      <c r="I47" s="60">
        <f t="shared" si="7"/>
        <v>99.27606836399923</v>
      </c>
    </row>
    <row r="48" spans="1:9" ht="13.5" thickBot="1">
      <c r="A48" s="49" t="s">
        <v>4</v>
      </c>
      <c r="B48" s="50">
        <f>SUM(B49:B58)</f>
        <v>1535892</v>
      </c>
      <c r="C48" s="50">
        <f>SUM(C49:C58)</f>
        <v>1335499</v>
      </c>
      <c r="D48" s="78">
        <f>SUM(D49:D58)</f>
        <v>1337562</v>
      </c>
      <c r="E48" s="56">
        <f t="shared" si="4"/>
        <v>87.08698267846958</v>
      </c>
      <c r="F48" s="55">
        <f t="shared" si="5"/>
        <v>100.15447409545047</v>
      </c>
      <c r="G48" s="65">
        <f t="shared" si="6"/>
        <v>2063</v>
      </c>
      <c r="H48" s="78">
        <f>SUM(H49:H58)</f>
        <v>1349469</v>
      </c>
      <c r="I48" s="58">
        <f t="shared" si="7"/>
        <v>99.11765294349111</v>
      </c>
    </row>
    <row r="49" spans="1:9" ht="12.75">
      <c r="A49" s="74" t="s">
        <v>29</v>
      </c>
      <c r="B49" s="19">
        <v>162148</v>
      </c>
      <c r="C49" s="20">
        <v>148636</v>
      </c>
      <c r="D49" s="20">
        <v>148636</v>
      </c>
      <c r="E49" s="76">
        <f>IF(B49=0,"",D49/B49*100)</f>
        <v>91.66687224017565</v>
      </c>
      <c r="F49" s="82">
        <f t="shared" si="5"/>
        <v>100</v>
      </c>
      <c r="G49" s="77">
        <f t="shared" si="6"/>
        <v>0</v>
      </c>
      <c r="H49" s="20">
        <v>121520</v>
      </c>
      <c r="I49" s="83">
        <f t="shared" si="7"/>
        <v>122.31402238314682</v>
      </c>
    </row>
    <row r="50" spans="1:9" ht="12.75" hidden="1">
      <c r="A50" s="43" t="s">
        <v>30</v>
      </c>
      <c r="B50" s="4"/>
      <c r="C50" s="7"/>
      <c r="D50" s="7"/>
      <c r="E50" s="37">
        <f>IF(B50=0,"",D50/B50*100)</f>
      </c>
      <c r="F50" s="69">
        <f t="shared" si="5"/>
      </c>
      <c r="G50" s="62">
        <f t="shared" si="6"/>
        <v>0</v>
      </c>
      <c r="H50" s="7"/>
      <c r="I50" s="79">
        <f t="shared" si="7"/>
      </c>
    </row>
    <row r="51" spans="1:9" ht="12.75" hidden="1">
      <c r="A51" s="43" t="s">
        <v>44</v>
      </c>
      <c r="B51" s="4"/>
      <c r="C51" s="7"/>
      <c r="D51" s="7"/>
      <c r="E51" s="37">
        <f t="shared" si="4"/>
      </c>
      <c r="F51" s="69">
        <f t="shared" si="5"/>
      </c>
      <c r="G51" s="62">
        <f t="shared" si="6"/>
        <v>0</v>
      </c>
      <c r="H51" s="7"/>
      <c r="I51" s="79">
        <f t="shared" si="7"/>
      </c>
    </row>
    <row r="52" spans="1:9" ht="12.75">
      <c r="A52" s="40" t="s">
        <v>56</v>
      </c>
      <c r="B52" s="21">
        <v>547459</v>
      </c>
      <c r="C52" s="7">
        <v>434331</v>
      </c>
      <c r="D52" s="7">
        <v>434331</v>
      </c>
      <c r="E52" s="37">
        <f>IF(B52=0,"",D52/B52*100)</f>
        <v>79.33580414241067</v>
      </c>
      <c r="F52" s="69">
        <f t="shared" si="5"/>
        <v>100</v>
      </c>
      <c r="G52" s="62">
        <f t="shared" si="6"/>
        <v>0</v>
      </c>
      <c r="H52" s="7">
        <v>515993</v>
      </c>
      <c r="I52" s="79">
        <f t="shared" si="7"/>
        <v>84.1738163114616</v>
      </c>
    </row>
    <row r="53" spans="1:9" ht="12.75">
      <c r="A53" s="40" t="s">
        <v>57</v>
      </c>
      <c r="B53" s="21">
        <v>791474</v>
      </c>
      <c r="C53" s="17">
        <v>722659</v>
      </c>
      <c r="D53" s="17">
        <v>722658</v>
      </c>
      <c r="E53" s="37">
        <f t="shared" si="4"/>
        <v>91.30533662508181</v>
      </c>
      <c r="F53" s="69">
        <f t="shared" si="5"/>
        <v>99.9998616221482</v>
      </c>
      <c r="G53" s="62">
        <f t="shared" si="6"/>
        <v>-1</v>
      </c>
      <c r="H53" s="17">
        <v>674662</v>
      </c>
      <c r="I53" s="79">
        <f t="shared" si="7"/>
        <v>107.11408082862232</v>
      </c>
    </row>
    <row r="54" spans="1:9" ht="12.75">
      <c r="A54" s="72" t="s">
        <v>52</v>
      </c>
      <c r="B54" s="75">
        <v>19545</v>
      </c>
      <c r="C54" s="17">
        <v>16056</v>
      </c>
      <c r="D54" s="17">
        <v>16056</v>
      </c>
      <c r="E54" s="37">
        <f>IF(B54=0,"",D54/B54*100)</f>
        <v>82.14888718342287</v>
      </c>
      <c r="F54" s="69">
        <f t="shared" si="5"/>
        <v>100</v>
      </c>
      <c r="G54" s="62">
        <f t="shared" si="6"/>
        <v>0</v>
      </c>
      <c r="H54" s="17">
        <v>22916</v>
      </c>
      <c r="I54" s="84">
        <f t="shared" si="7"/>
        <v>70.06458369698028</v>
      </c>
    </row>
    <row r="55" spans="1:9" ht="12.75">
      <c r="A55" s="72" t="s">
        <v>59</v>
      </c>
      <c r="B55" s="21">
        <v>732</v>
      </c>
      <c r="C55" s="17">
        <v>732</v>
      </c>
      <c r="D55" s="17">
        <v>732</v>
      </c>
      <c r="E55" s="37">
        <f>IF(B55=0,"",D55/B55*100)</f>
        <v>100</v>
      </c>
      <c r="F55" s="69">
        <f t="shared" si="5"/>
        <v>100</v>
      </c>
      <c r="G55" s="73">
        <f t="shared" si="6"/>
        <v>0</v>
      </c>
      <c r="H55" s="17">
        <v>600</v>
      </c>
      <c r="I55" s="84">
        <f t="shared" si="7"/>
        <v>122</v>
      </c>
    </row>
    <row r="56" spans="1:9" ht="12.75">
      <c r="A56" s="72" t="s">
        <v>58</v>
      </c>
      <c r="B56" s="21">
        <v>16444</v>
      </c>
      <c r="C56" s="17">
        <v>14995</v>
      </c>
      <c r="D56" s="17">
        <v>17094</v>
      </c>
      <c r="E56" s="37">
        <f t="shared" si="4"/>
        <v>103.95280953539286</v>
      </c>
      <c r="F56" s="69">
        <f t="shared" si="5"/>
        <v>113.99799933311104</v>
      </c>
      <c r="G56" s="73">
        <f t="shared" si="6"/>
        <v>2099</v>
      </c>
      <c r="H56" s="17">
        <v>14150</v>
      </c>
      <c r="I56" s="84">
        <f t="shared" si="7"/>
        <v>120.80565371024734</v>
      </c>
    </row>
    <row r="57" spans="1:9" ht="12.75">
      <c r="A57" s="14" t="s">
        <v>50</v>
      </c>
      <c r="B57" s="89">
        <v>139</v>
      </c>
      <c r="C57" s="13">
        <v>139</v>
      </c>
      <c r="D57" s="13">
        <v>139</v>
      </c>
      <c r="E57" s="9">
        <f>IF(B57=0,"",D57/B57*100)</f>
        <v>100</v>
      </c>
      <c r="F57" s="52">
        <f>IF(C57=0,"",D57/C57*100)</f>
        <v>100</v>
      </c>
      <c r="G57" s="63">
        <f>D57-C57</f>
        <v>0</v>
      </c>
      <c r="H57" s="13">
        <v>680</v>
      </c>
      <c r="I57" s="54">
        <f>IF(H57=0,"",D57/H57*100)</f>
        <v>20.441176470588236</v>
      </c>
    </row>
    <row r="58" spans="1:9" ht="13.5" thickBot="1">
      <c r="A58" s="50" t="s">
        <v>43</v>
      </c>
      <c r="B58" s="90">
        <v>-2049</v>
      </c>
      <c r="C58" s="44">
        <v>-2049</v>
      </c>
      <c r="D58" s="44">
        <v>-2084</v>
      </c>
      <c r="E58" s="9">
        <f>IF(B58=0,"",D58/B58*100)</f>
        <v>101.7081503172279</v>
      </c>
      <c r="F58" s="52">
        <f>IF(C58=0,"",D58/C58*100)</f>
        <v>101.7081503172279</v>
      </c>
      <c r="G58" s="63">
        <f>D58-C58</f>
        <v>-35</v>
      </c>
      <c r="H58" s="44">
        <v>-1052</v>
      </c>
      <c r="I58" s="54">
        <f>IF(H58=0,"",D58/H58*100)</f>
        <v>198.09885931558935</v>
      </c>
    </row>
    <row r="59" spans="1:9" ht="13.5" thickBot="1">
      <c r="A59" s="26" t="s">
        <v>8</v>
      </c>
      <c r="B59" s="26">
        <f>SUM(B47,B48,)</f>
        <v>1991557</v>
      </c>
      <c r="C59" s="26">
        <f>SUM(C47,C48,)</f>
        <v>1726150</v>
      </c>
      <c r="D59" s="26">
        <f>SUM(D47,D48,)</f>
        <v>1759388</v>
      </c>
      <c r="E59" s="61">
        <f t="shared" si="4"/>
        <v>88.34233717639013</v>
      </c>
      <c r="F59" s="57">
        <f t="shared" si="5"/>
        <v>101.92555687512672</v>
      </c>
      <c r="G59" s="64">
        <f t="shared" si="6"/>
        <v>33238</v>
      </c>
      <c r="H59" s="26">
        <f>SUM(H47,H48,)</f>
        <v>1774371</v>
      </c>
      <c r="I59" s="60">
        <f t="shared" si="7"/>
        <v>99.1555880929073</v>
      </c>
    </row>
    <row r="60" spans="1:9" ht="12.75">
      <c r="A60" s="74" t="s">
        <v>34</v>
      </c>
      <c r="B60" s="4"/>
      <c r="C60" s="7"/>
      <c r="D60" s="7"/>
      <c r="E60" s="38">
        <f t="shared" si="4"/>
      </c>
      <c r="F60" s="70">
        <f t="shared" si="5"/>
      </c>
      <c r="G60" s="66">
        <f t="shared" si="6"/>
        <v>0</v>
      </c>
      <c r="H60" s="18"/>
      <c r="I60" s="85">
        <f t="shared" si="7"/>
      </c>
    </row>
    <row r="61" spans="1:9" ht="13.5" thickBot="1">
      <c r="A61" s="43" t="s">
        <v>5</v>
      </c>
      <c r="B61" s="4">
        <v>184309</v>
      </c>
      <c r="C61" s="7">
        <v>184309</v>
      </c>
      <c r="D61" s="7">
        <v>184309</v>
      </c>
      <c r="E61" s="37">
        <f t="shared" si="4"/>
        <v>100</v>
      </c>
      <c r="F61" s="69">
        <f t="shared" si="5"/>
        <v>100</v>
      </c>
      <c r="G61" s="67">
        <f t="shared" si="6"/>
        <v>0</v>
      </c>
      <c r="H61" s="18">
        <v>146318</v>
      </c>
      <c r="I61" s="79">
        <f t="shared" si="7"/>
        <v>125.96467967030713</v>
      </c>
    </row>
    <row r="62" spans="1:9" ht="13.5" thickBot="1">
      <c r="A62" s="94" t="s">
        <v>7</v>
      </c>
      <c r="B62" s="26">
        <f>SUM(B59,B60,B61,)</f>
        <v>2175866</v>
      </c>
      <c r="C62" s="26">
        <f>SUM(C59,C60,C61,)</f>
        <v>1910459</v>
      </c>
      <c r="D62" s="26">
        <f>SUM(D59,D60,D61,)</f>
        <v>1943697</v>
      </c>
      <c r="E62" s="61">
        <f t="shared" si="4"/>
        <v>89.3298116703878</v>
      </c>
      <c r="F62" s="57">
        <f t="shared" si="5"/>
        <v>101.73979132763382</v>
      </c>
      <c r="G62" s="64">
        <f t="shared" si="6"/>
        <v>33238</v>
      </c>
      <c r="H62" s="26">
        <f>SUM(H59,H60,H61,)</f>
        <v>1920689</v>
      </c>
      <c r="I62" s="60">
        <f t="shared" si="7"/>
        <v>101.1979034606852</v>
      </c>
    </row>
    <row r="66" ht="12.75">
      <c r="A66" s="103" t="s">
        <v>64</v>
      </c>
    </row>
    <row r="67" spans="1:5" ht="12.75">
      <c r="A67" t="s">
        <v>65</v>
      </c>
      <c r="E67" t="s">
        <v>66</v>
      </c>
    </row>
    <row r="68" spans="1:5" ht="12.75">
      <c r="A68" s="1"/>
      <c r="E68" s="1"/>
    </row>
    <row r="69" ht="12.75">
      <c r="A69" t="s">
        <v>63</v>
      </c>
    </row>
  </sheetData>
  <sheetProtection/>
  <mergeCells count="6">
    <mergeCell ref="D8:D10"/>
    <mergeCell ref="I8:I10"/>
    <mergeCell ref="B9:B10"/>
    <mergeCell ref="C9:C10"/>
    <mergeCell ref="F9:G9"/>
    <mergeCell ref="H8:H10"/>
  </mergeCells>
  <printOptions/>
  <pageMargins left="0.4724409448818898" right="0.2362204724409449" top="0.5118110236220472" bottom="0.7086614173228347" header="0.5118110236220472" footer="0.393700787401574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фин отдел</cp:lastModifiedBy>
  <cp:lastPrinted>2019-12-10T11:16:09Z</cp:lastPrinted>
  <dcterms:created xsi:type="dcterms:W3CDTF">1998-07-10T06:06:00Z</dcterms:created>
  <dcterms:modified xsi:type="dcterms:W3CDTF">2019-12-10T11:18:45Z</dcterms:modified>
  <cp:category/>
  <cp:version/>
  <cp:contentType/>
  <cp:contentStatus/>
</cp:coreProperties>
</file>