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8 мес 2020г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<sst xmlns="http://schemas.openxmlformats.org/spreadsheetml/2006/main" count="74" uniqueCount="73">
  <si>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</si>
  <si>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</si>
  <si>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</si>
  <si>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</si>
  <si>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</si>
  <si>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</si>
  <si>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</si>
  <si>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</si>
  <si>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</si>
  <si>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</si>
  <si>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</si>
  <si>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</si>
  <si>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</si>
  <si>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</si>
  <si>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</si>
  <si>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</si>
  <si>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</si>
  <si>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</si>
  <si>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</si>
  <si>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</si>
  <si>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</si>
  <si>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</si>
  <si>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</si>
  <si>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</si>
  <si>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</si>
  <si>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</si>
  <si>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</si>
  <si>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</si>
  <si>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</si>
  <si>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</si>
  <si>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</si>
  <si>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</si>
  <si>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</si>
  <si>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</si>
  <si>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</si>
  <si>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</si>
  <si>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</si>
  <si>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</si>
  <si>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</si>
  <si>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</si>
  <si>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</si>
  <si>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</si>
  <si>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</si>
  <si>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</si>
  <si>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</si>
  <si>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</si>
  <si>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</si>
  <si>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</si>
  <si>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</si>
  <si>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</si>
  <si>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</si>
  <si>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</si>
  <si>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</si>
  <si>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</si>
  <si>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</si>
  <si>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</si>
  <si>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</si>
  <si>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</si>
  <si>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</si>
  <si>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</si>
  <si>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</si>
  <si>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% К 2019г</t>
  </si>
  <si>
    <t>Доходы от перечисл части прибыли муницип унитарн предпр</t>
  </si>
  <si>
    <t>Кичкарева, 42127</t>
  </si>
  <si>
    <t>Плата по соглашениям об установлении сервитута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</si>
  <si>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</si>
  <si>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</si>
  <si>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В.П. Сухомлинова</t>
  </si>
  <si>
    <t>на           8 мес</t>
  </si>
  <si>
    <t>8 мес</t>
  </si>
  <si>
    <t>ФАКТ        8 мес 2019г (в сопоставимых показателях)</t>
  </si>
  <si>
    <t>Прочие поступления от использования имущества</t>
  </si>
  <si>
    <t xml:space="preserve">                                                                         за  8 месяцев  2020 г.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</si>
</sst>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74" fontId="1" fillId="0" borderId="14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7" xfId="0" applyNumberFormat="1" applyFont="1" applyBorder="1" applyAlignment="1">
      <alignment/>
    </xf>
    <xf numFmtId="174" fontId="1" fillId="34" borderId="25" xfId="0" applyNumberFormat="1" applyFont="1" applyFill="1" applyBorder="1" applyAlignment="1">
      <alignment/>
    </xf>
    <xf numFmtId="174" fontId="1" fillId="0" borderId="28" xfId="0" applyNumberFormat="1" applyFont="1" applyBorder="1" applyAlignment="1">
      <alignment/>
    </xf>
    <xf numFmtId="174" fontId="1" fillId="34" borderId="27" xfId="0" applyNumberFormat="1" applyFont="1" applyFill="1" applyBorder="1" applyAlignment="1">
      <alignment/>
    </xf>
    <xf numFmtId="174" fontId="1" fillId="34" borderId="28" xfId="0" applyNumberFormat="1" applyFont="1" applyFill="1" applyBorder="1" applyAlignment="1">
      <alignment/>
    </xf>
    <xf numFmtId="174" fontId="1" fillId="34" borderId="29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34" borderId="28" xfId="0" applyNumberFormat="1" applyFont="1" applyFill="1" applyBorder="1" applyAlignment="1">
      <alignment/>
    </xf>
    <xf numFmtId="1" fontId="1" fillId="0" borderId="28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 applyProtection="1">
      <alignment/>
      <protection locked="0"/>
    </xf>
    <xf numFmtId="174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174" fontId="1" fillId="0" borderId="34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0" fontId="1" fillId="0" borderId="38" xfId="0" applyFont="1" applyBorder="1" applyAlignment="1">
      <alignment/>
    </xf>
    <xf numFmtId="174" fontId="1" fillId="0" borderId="35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3" borderId="39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1" fillId="33" borderId="19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showZeros="0" tabSelected="1" zoomScalePageLayoutView="0" workbookViewId="0" topLeftCell="A1">
      <pane xSplit="1" ySplit="10" topLeftCell="B6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" sqref="A8:A10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7.75390625" style="0" customWidth="1"/>
    <col min="6" max="6" width="7.375" style="0" customWidth="1"/>
    <col min="7" max="7" width="8.75390625" style="0" customWidth="1"/>
    <col min="8" max="8" width="10.00390625" style="0" customWidth="1"/>
    <col min="9" max="9" width="7.75390625" style="0" customWidth="1"/>
  </cols>
  <sheetData>
    <row r="2" spans="1:6" ht="12.75">
      <c r="A2" s="25"/>
      <c r="E2" s="24"/>
      <c r="F2" s="24"/>
    </row>
    <row r="3" ht="12.75">
      <c r="A3" s="1" t="s">
        <v>54</v>
      </c>
    </row>
    <row r="4" spans="1:8" ht="12.75">
      <c r="A4" s="2" t="s">
        <v>72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100" t="s">
        <v>0</v>
      </c>
      <c r="B8" s="107" t="s">
        <v>9</v>
      </c>
      <c r="C8" s="108"/>
      <c r="D8" s="97" t="s">
        <v>41</v>
      </c>
      <c r="E8" s="107" t="s">
        <v>11</v>
      </c>
      <c r="F8" s="109"/>
      <c r="G8" s="108"/>
      <c r="H8" s="104" t="s">
        <v>70</v>
      </c>
      <c r="I8" s="97" t="s">
        <v>61</v>
      </c>
    </row>
    <row r="9" spans="1:9" ht="13.5" customHeight="1" thickBot="1">
      <c r="A9" s="110"/>
      <c r="B9" s="100" t="s">
        <v>1</v>
      </c>
      <c r="C9" s="97" t="s">
        <v>68</v>
      </c>
      <c r="D9" s="98"/>
      <c r="E9" s="22" t="s">
        <v>12</v>
      </c>
      <c r="F9" s="102" t="s">
        <v>69</v>
      </c>
      <c r="G9" s="103"/>
      <c r="H9" s="105"/>
      <c r="I9" s="98"/>
    </row>
    <row r="10" spans="1:9" ht="85.5" customHeight="1" thickBot="1">
      <c r="A10" s="111"/>
      <c r="B10" s="101"/>
      <c r="C10" s="99"/>
      <c r="D10" s="99"/>
      <c r="E10" s="95" t="s">
        <v>13</v>
      </c>
      <c r="F10" s="95" t="s">
        <v>13</v>
      </c>
      <c r="G10" s="95" t="s">
        <v>14</v>
      </c>
      <c r="H10" s="106"/>
      <c r="I10" s="99"/>
    </row>
    <row r="11" spans="1:9" ht="12.75">
      <c r="A11" s="3" t="s">
        <v>18</v>
      </c>
      <c r="B11" s="3">
        <f>SUM(B12:B12)</f>
        <v>275140</v>
      </c>
      <c r="C11" s="86">
        <f>SUM(C12:C12)</f>
        <v>162641</v>
      </c>
      <c r="D11" s="86">
        <f>SUM(D12:D12)</f>
        <v>170970</v>
      </c>
      <c r="E11" s="87">
        <f aca="true" t="shared" si="0" ref="E11:E44">IF(B11=0,"",D11/B11*100)</f>
        <v>62.1392745511376</v>
      </c>
      <c r="F11" s="88">
        <f aca="true" t="shared" si="1" ref="F11:F44">IF(C11=0,"",D11/C11*100)</f>
        <v>105.12109492686346</v>
      </c>
      <c r="G11" s="89">
        <f aca="true" t="shared" si="2" ref="G11:G44">D11-C11</f>
        <v>8329</v>
      </c>
      <c r="H11" s="90">
        <f>SUM(H12:H12)</f>
        <v>153249</v>
      </c>
      <c r="I11" s="91">
        <f aca="true" t="shared" si="3" ref="I11:I44">IF(H11=0,"",D11/H11*100)</f>
        <v>111.56353385666465</v>
      </c>
    </row>
    <row r="12" spans="1:9" ht="12.75">
      <c r="A12" s="32" t="s">
        <v>10</v>
      </c>
      <c r="B12" s="4">
        <v>275140</v>
      </c>
      <c r="C12" s="7">
        <v>162641</v>
      </c>
      <c r="D12" s="7">
        <v>170970</v>
      </c>
      <c r="E12" s="29">
        <f t="shared" si="0"/>
        <v>62.1392745511376</v>
      </c>
      <c r="F12" s="60">
        <f t="shared" si="1"/>
        <v>105.12109492686346</v>
      </c>
      <c r="G12" s="53">
        <f t="shared" si="2"/>
        <v>8329</v>
      </c>
      <c r="H12" s="18">
        <v>153249</v>
      </c>
      <c r="I12" s="70">
        <f t="shared" si="3"/>
        <v>111.56353385666465</v>
      </c>
    </row>
    <row r="13" spans="1:9" ht="12.75">
      <c r="A13" s="83" t="s">
        <v>31</v>
      </c>
      <c r="B13" s="6">
        <f>SUM(B14:B16)</f>
        <v>34319</v>
      </c>
      <c r="C13" s="6">
        <f>SUM(C14:C16)</f>
        <v>24545</v>
      </c>
      <c r="D13" s="6">
        <f>SUM(D14:D16)</f>
        <v>24870</v>
      </c>
      <c r="E13" s="9">
        <f t="shared" si="0"/>
        <v>72.467146478627</v>
      </c>
      <c r="F13" s="44">
        <f t="shared" si="1"/>
        <v>101.32409859441842</v>
      </c>
      <c r="G13" s="54">
        <f t="shared" si="2"/>
        <v>325</v>
      </c>
      <c r="H13" s="36">
        <f>SUM(H14:H16)</f>
        <v>29673</v>
      </c>
      <c r="I13" s="45">
        <f t="shared" si="3"/>
        <v>83.81356789000101</v>
      </c>
    </row>
    <row r="14" spans="1:9" s="12" customFormat="1" ht="12.75">
      <c r="A14" s="33" t="s">
        <v>15</v>
      </c>
      <c r="B14" s="10">
        <v>23751</v>
      </c>
      <c r="C14" s="11">
        <v>15610</v>
      </c>
      <c r="D14" s="11">
        <v>15284</v>
      </c>
      <c r="E14" s="15">
        <f t="shared" si="0"/>
        <v>64.35097469580228</v>
      </c>
      <c r="F14" s="71">
        <f t="shared" si="1"/>
        <v>97.91159513132607</v>
      </c>
      <c r="G14" s="53">
        <f t="shared" si="2"/>
        <v>-326</v>
      </c>
      <c r="H14" s="28">
        <v>19504</v>
      </c>
      <c r="I14" s="70">
        <f t="shared" si="3"/>
        <v>78.36341263330598</v>
      </c>
    </row>
    <row r="15" spans="1:9" s="12" customFormat="1" ht="12.75">
      <c r="A15" s="33" t="s">
        <v>17</v>
      </c>
      <c r="B15" s="10">
        <v>10049</v>
      </c>
      <c r="C15" s="11">
        <v>8493</v>
      </c>
      <c r="D15" s="11">
        <v>9083</v>
      </c>
      <c r="E15" s="29">
        <f t="shared" si="0"/>
        <v>90.3871031943477</v>
      </c>
      <c r="F15" s="60">
        <f t="shared" si="1"/>
        <v>106.94689744495467</v>
      </c>
      <c r="G15" s="53">
        <f t="shared" si="2"/>
        <v>590</v>
      </c>
      <c r="H15" s="28">
        <v>9963</v>
      </c>
      <c r="I15" s="70">
        <f t="shared" si="3"/>
        <v>91.1673190805982</v>
      </c>
    </row>
    <row r="16" spans="1:9" s="12" customFormat="1" ht="12.75">
      <c r="A16" s="32" t="s">
        <v>52</v>
      </c>
      <c r="B16" s="10">
        <v>519</v>
      </c>
      <c r="C16" s="11">
        <v>442</v>
      </c>
      <c r="D16" s="11">
        <v>503</v>
      </c>
      <c r="E16" s="29">
        <f t="shared" si="0"/>
        <v>96.91714836223507</v>
      </c>
      <c r="F16" s="60">
        <f t="shared" si="1"/>
        <v>113.80090497737557</v>
      </c>
      <c r="G16" s="53">
        <f t="shared" si="2"/>
        <v>61</v>
      </c>
      <c r="H16" s="28">
        <v>206</v>
      </c>
      <c r="I16" s="70">
        <f t="shared" si="3"/>
        <v>244.1747572815534</v>
      </c>
    </row>
    <row r="17" spans="1:9" ht="12.75">
      <c r="A17" s="83" t="s">
        <v>32</v>
      </c>
      <c r="B17" s="5">
        <f>SUM(B18:B22)</f>
        <v>86485</v>
      </c>
      <c r="C17" s="5">
        <f>SUM(C18:C22)</f>
        <v>30351</v>
      </c>
      <c r="D17" s="5">
        <f>SUM(D18:D22)</f>
        <v>31076</v>
      </c>
      <c r="E17" s="9">
        <f t="shared" si="0"/>
        <v>35.93224258541944</v>
      </c>
      <c r="F17" s="44">
        <f t="shared" si="1"/>
        <v>102.38871865836381</v>
      </c>
      <c r="G17" s="54">
        <f t="shared" si="2"/>
        <v>725</v>
      </c>
      <c r="H17" s="26">
        <f>SUM(H18:H22)</f>
        <v>31551</v>
      </c>
      <c r="I17" s="45">
        <f t="shared" si="3"/>
        <v>98.49450096668886</v>
      </c>
    </row>
    <row r="18" spans="1:9" ht="12.75">
      <c r="A18" s="32" t="s">
        <v>39</v>
      </c>
      <c r="B18" s="4">
        <v>13292</v>
      </c>
      <c r="C18" s="7">
        <v>2675</v>
      </c>
      <c r="D18" s="7">
        <v>1911</v>
      </c>
      <c r="E18" s="15">
        <f t="shared" si="0"/>
        <v>14.37706891363226</v>
      </c>
      <c r="F18" s="71">
        <f t="shared" si="1"/>
        <v>71.4392523364486</v>
      </c>
      <c r="G18" s="53">
        <f t="shared" si="2"/>
        <v>-764</v>
      </c>
      <c r="H18" s="18">
        <v>2205</v>
      </c>
      <c r="I18" s="70">
        <f t="shared" si="3"/>
        <v>86.66666666666667</v>
      </c>
    </row>
    <row r="19" spans="1:9" ht="12.75" hidden="1">
      <c r="A19" s="32" t="s">
        <v>19</v>
      </c>
      <c r="B19" s="4"/>
      <c r="C19" s="7"/>
      <c r="D19" s="7"/>
      <c r="E19" s="29">
        <f t="shared" si="0"/>
      </c>
      <c r="F19" s="60">
        <f t="shared" si="1"/>
      </c>
      <c r="G19" s="53">
        <f t="shared" si="2"/>
        <v>0</v>
      </c>
      <c r="H19" s="18"/>
      <c r="I19" s="70">
        <f t="shared" si="3"/>
      </c>
    </row>
    <row r="20" spans="1:9" ht="12.75" hidden="1">
      <c r="A20" s="32" t="s">
        <v>35</v>
      </c>
      <c r="B20" s="4"/>
      <c r="C20" s="7"/>
      <c r="D20" s="7"/>
      <c r="E20" s="29">
        <f t="shared" si="0"/>
      </c>
      <c r="F20" s="60">
        <f t="shared" si="1"/>
      </c>
      <c r="G20" s="53">
        <f t="shared" si="2"/>
        <v>0</v>
      </c>
      <c r="H20" s="18"/>
      <c r="I20" s="45">
        <f t="shared" si="3"/>
      </c>
    </row>
    <row r="21" spans="1:9" ht="12.75" hidden="1">
      <c r="A21" s="32" t="s">
        <v>36</v>
      </c>
      <c r="B21" s="4"/>
      <c r="C21" s="7"/>
      <c r="D21" s="7"/>
      <c r="E21" s="29">
        <f t="shared" si="0"/>
      </c>
      <c r="F21" s="60">
        <f t="shared" si="1"/>
      </c>
      <c r="G21" s="53">
        <f t="shared" si="2"/>
        <v>0</v>
      </c>
      <c r="H21" s="18"/>
      <c r="I21" s="45">
        <f t="shared" si="3"/>
      </c>
    </row>
    <row r="22" spans="1:9" ht="12.75">
      <c r="A22" s="32" t="s">
        <v>20</v>
      </c>
      <c r="B22" s="4">
        <v>73193</v>
      </c>
      <c r="C22" s="7">
        <v>27676</v>
      </c>
      <c r="D22" s="7">
        <v>29165</v>
      </c>
      <c r="E22" s="9">
        <f t="shared" si="0"/>
        <v>39.84670665227549</v>
      </c>
      <c r="F22" s="44">
        <f t="shared" si="1"/>
        <v>105.38011273305389</v>
      </c>
      <c r="G22" s="53">
        <f t="shared" si="2"/>
        <v>1489</v>
      </c>
      <c r="H22" s="18">
        <v>29346</v>
      </c>
      <c r="I22" s="45">
        <f t="shared" si="3"/>
        <v>99.38322088189192</v>
      </c>
    </row>
    <row r="23" spans="1:9" s="2" customFormat="1" ht="12.75">
      <c r="A23" s="84" t="s">
        <v>21</v>
      </c>
      <c r="B23" s="37">
        <f>SUM(B24:B25)</f>
        <v>5833</v>
      </c>
      <c r="C23" s="37">
        <f>SUM(C24:C25)</f>
        <v>4078</v>
      </c>
      <c r="D23" s="37">
        <f>SUM(D24:D25)</f>
        <v>5344</v>
      </c>
      <c r="E23" s="9">
        <f t="shared" si="0"/>
        <v>91.61666380936053</v>
      </c>
      <c r="F23" s="44">
        <f t="shared" si="1"/>
        <v>131.0446297204512</v>
      </c>
      <c r="G23" s="54">
        <f t="shared" si="2"/>
        <v>1266</v>
      </c>
      <c r="H23" s="37">
        <f>SUM(H24:H25)</f>
        <v>4188</v>
      </c>
      <c r="I23" s="45">
        <f t="shared" si="3"/>
        <v>127.60267430754537</v>
      </c>
    </row>
    <row r="24" spans="1:9" s="2" customFormat="1" ht="12.75">
      <c r="A24" s="33" t="s">
        <v>37</v>
      </c>
      <c r="B24" s="92">
        <v>5833</v>
      </c>
      <c r="C24" s="34">
        <v>4078</v>
      </c>
      <c r="D24" s="34">
        <v>5344</v>
      </c>
      <c r="E24" s="15">
        <f t="shared" si="0"/>
        <v>91.61666380936053</v>
      </c>
      <c r="F24" s="71">
        <f t="shared" si="1"/>
        <v>131.0446297204512</v>
      </c>
      <c r="G24" s="72">
        <f t="shared" si="2"/>
        <v>1266</v>
      </c>
      <c r="H24" s="28">
        <v>4188</v>
      </c>
      <c r="I24" s="70">
        <f t="shared" si="3"/>
        <v>127.60267430754537</v>
      </c>
    </row>
    <row r="25" spans="1:9" s="2" customFormat="1" ht="12.75" hidden="1">
      <c r="A25" s="33" t="s">
        <v>38</v>
      </c>
      <c r="B25" s="92"/>
      <c r="C25" s="34"/>
      <c r="D25" s="28"/>
      <c r="E25" s="15">
        <f t="shared" si="0"/>
      </c>
      <c r="F25" s="71">
        <f t="shared" si="1"/>
      </c>
      <c r="G25" s="72">
        <f t="shared" si="2"/>
        <v>0</v>
      </c>
      <c r="H25" s="28"/>
      <c r="I25" s="70">
        <f t="shared" si="3"/>
      </c>
    </row>
    <row r="26" spans="1:9" s="2" customFormat="1" ht="12.75">
      <c r="A26" s="83" t="s">
        <v>53</v>
      </c>
      <c r="B26" s="81">
        <v>38458</v>
      </c>
      <c r="C26" s="13">
        <v>24305</v>
      </c>
      <c r="D26" s="27">
        <v>22038</v>
      </c>
      <c r="E26" s="9">
        <f t="shared" si="0"/>
        <v>57.304071974621664</v>
      </c>
      <c r="F26" s="44">
        <f t="shared" si="1"/>
        <v>90.67270109031064</v>
      </c>
      <c r="G26" s="54">
        <f t="shared" si="2"/>
        <v>-2267</v>
      </c>
      <c r="H26" s="27">
        <v>23801</v>
      </c>
      <c r="I26" s="45">
        <f t="shared" si="3"/>
        <v>92.59274820385698</v>
      </c>
    </row>
    <row r="27" spans="1:9" s="2" customFormat="1" ht="12.75" hidden="1">
      <c r="A27" s="84" t="s">
        <v>22</v>
      </c>
      <c r="B27" s="37">
        <f>SUM(B28:B30)</f>
        <v>0</v>
      </c>
      <c r="C27" s="37">
        <f>SUM(C28:C30)</f>
        <v>0</v>
      </c>
      <c r="D27" s="37">
        <f>SUM(D28:D30)</f>
        <v>0</v>
      </c>
      <c r="E27" s="9">
        <f t="shared" si="0"/>
      </c>
      <c r="F27" s="44">
        <f t="shared" si="1"/>
      </c>
      <c r="G27" s="54">
        <f t="shared" si="2"/>
        <v>0</v>
      </c>
      <c r="H27" s="37">
        <f>SUM(H28:H30)</f>
        <v>0</v>
      </c>
      <c r="I27" s="45">
        <f t="shared" si="3"/>
      </c>
    </row>
    <row r="28" spans="1:9" s="2" customFormat="1" ht="12.75" hidden="1">
      <c r="A28" s="33" t="s">
        <v>40</v>
      </c>
      <c r="B28" s="92"/>
      <c r="C28" s="34"/>
      <c r="D28" s="28"/>
      <c r="E28" s="15">
        <f t="shared" si="0"/>
      </c>
      <c r="F28" s="71">
        <f t="shared" si="1"/>
      </c>
      <c r="G28" s="72">
        <f t="shared" si="2"/>
        <v>0</v>
      </c>
      <c r="H28" s="28"/>
      <c r="I28" s="70">
        <f t="shared" si="3"/>
      </c>
    </row>
    <row r="29" spans="1:9" ht="12.75" hidden="1">
      <c r="A29" s="32" t="s">
        <v>23</v>
      </c>
      <c r="B29" s="4"/>
      <c r="C29" s="7"/>
      <c r="D29" s="7"/>
      <c r="E29" s="29">
        <f t="shared" si="0"/>
      </c>
      <c r="F29" s="60">
        <f t="shared" si="1"/>
      </c>
      <c r="G29" s="53">
        <f t="shared" si="2"/>
        <v>0</v>
      </c>
      <c r="H29" s="18"/>
      <c r="I29" s="70">
        <f t="shared" si="3"/>
      </c>
    </row>
    <row r="30" spans="1:9" ht="12.75" hidden="1">
      <c r="A30" s="32" t="s">
        <v>2</v>
      </c>
      <c r="B30" s="4"/>
      <c r="C30" s="7"/>
      <c r="D30" s="7"/>
      <c r="E30" s="29">
        <f t="shared" si="0"/>
      </c>
      <c r="F30" s="60">
        <f t="shared" si="1"/>
      </c>
      <c r="G30" s="53">
        <f t="shared" si="2"/>
        <v>0</v>
      </c>
      <c r="H30" s="31"/>
      <c r="I30" s="70">
        <f t="shared" si="3"/>
      </c>
    </row>
    <row r="31" spans="1:9" ht="12.75">
      <c r="A31" s="5" t="s">
        <v>24</v>
      </c>
      <c r="B31" s="83">
        <f>SUM(B32:B38)</f>
        <v>50613</v>
      </c>
      <c r="C31" s="83">
        <f>SUM(C32:C38)</f>
        <v>31373</v>
      </c>
      <c r="D31" s="83">
        <f>SUM(D32:D38)</f>
        <v>39935</v>
      </c>
      <c r="E31" s="9">
        <f t="shared" si="0"/>
        <v>78.90265346847649</v>
      </c>
      <c r="F31" s="44">
        <f t="shared" si="1"/>
        <v>127.2909826921238</v>
      </c>
      <c r="G31" s="54">
        <f t="shared" si="2"/>
        <v>8562</v>
      </c>
      <c r="H31" s="83">
        <f>SUM(H32:H38)</f>
        <v>21457</v>
      </c>
      <c r="I31" s="45">
        <f t="shared" si="3"/>
        <v>186.1164188842802</v>
      </c>
    </row>
    <row r="32" spans="1:9" s="38" customFormat="1" ht="27" customHeight="1">
      <c r="A32" s="39" t="s">
        <v>48</v>
      </c>
      <c r="B32" s="93">
        <v>43413</v>
      </c>
      <c r="C32" s="40">
        <v>26873</v>
      </c>
      <c r="D32" s="40">
        <v>33633</v>
      </c>
      <c r="E32" s="9">
        <f t="shared" si="0"/>
        <v>77.47218575081197</v>
      </c>
      <c r="F32" s="44">
        <f t="shared" si="1"/>
        <v>125.15536039891342</v>
      </c>
      <c r="G32" s="53">
        <f t="shared" si="2"/>
        <v>6760</v>
      </c>
      <c r="H32" s="40">
        <v>15657</v>
      </c>
      <c r="I32" s="70">
        <f t="shared" si="3"/>
        <v>214.81126652615444</v>
      </c>
    </row>
    <row r="33" spans="1:9" ht="27" customHeight="1">
      <c r="A33" s="39" t="s">
        <v>60</v>
      </c>
      <c r="B33" s="4">
        <v>6000</v>
      </c>
      <c r="C33" s="7">
        <v>3500</v>
      </c>
      <c r="D33" s="17">
        <v>4182</v>
      </c>
      <c r="E33" s="9">
        <f t="shared" si="0"/>
        <v>69.69999999999999</v>
      </c>
      <c r="F33" s="44">
        <f t="shared" si="1"/>
        <v>119.48571428571428</v>
      </c>
      <c r="G33" s="53">
        <f t="shared" si="2"/>
        <v>682</v>
      </c>
      <c r="H33" s="18">
        <v>3456</v>
      </c>
      <c r="I33" s="70">
        <f t="shared" si="3"/>
        <v>121.00694444444444</v>
      </c>
    </row>
    <row r="34" spans="1:9" ht="12.75" customHeight="1">
      <c r="A34" s="35" t="s">
        <v>16</v>
      </c>
      <c r="B34" s="4"/>
      <c r="C34" s="7"/>
      <c r="D34" s="16">
        <v>493</v>
      </c>
      <c r="E34" s="29">
        <f t="shared" si="0"/>
      </c>
      <c r="F34" s="60">
        <f t="shared" si="1"/>
      </c>
      <c r="G34" s="53">
        <f t="shared" si="2"/>
        <v>493</v>
      </c>
      <c r="H34" s="18">
        <v>849</v>
      </c>
      <c r="I34" s="70">
        <f t="shared" si="3"/>
        <v>58.06831566548881</v>
      </c>
    </row>
    <row r="35" spans="1:9" ht="12.75">
      <c r="A35" s="35" t="s">
        <v>59</v>
      </c>
      <c r="B35" s="21">
        <v>600</v>
      </c>
      <c r="C35" s="17">
        <v>400</v>
      </c>
      <c r="D35" s="59">
        <v>744</v>
      </c>
      <c r="E35" s="29">
        <f t="shared" si="0"/>
        <v>124</v>
      </c>
      <c r="F35" s="60">
        <f t="shared" si="1"/>
        <v>186</v>
      </c>
      <c r="G35" s="53">
        <f t="shared" si="2"/>
        <v>344</v>
      </c>
      <c r="H35" s="18">
        <v>695</v>
      </c>
      <c r="I35" s="70">
        <f t="shared" si="3"/>
        <v>107.05035971223023</v>
      </c>
    </row>
    <row r="36" spans="1:9" ht="12.75">
      <c r="A36" s="35" t="s">
        <v>64</v>
      </c>
      <c r="B36" s="4"/>
      <c r="C36" s="17"/>
      <c r="D36" s="59">
        <v>13</v>
      </c>
      <c r="E36" s="29">
        <f t="shared" si="0"/>
      </c>
      <c r="F36" s="60">
        <f t="shared" si="1"/>
      </c>
      <c r="G36" s="53">
        <f t="shared" si="2"/>
        <v>13</v>
      </c>
      <c r="H36" s="18"/>
      <c r="I36" s="70">
        <f t="shared" si="3"/>
      </c>
    </row>
    <row r="37" spans="1:9" ht="12.75">
      <c r="A37" s="35" t="s">
        <v>62</v>
      </c>
      <c r="B37" s="4">
        <v>600</v>
      </c>
      <c r="C37" s="17">
        <v>600</v>
      </c>
      <c r="D37" s="96">
        <v>868</v>
      </c>
      <c r="E37" s="29">
        <f t="shared" si="0"/>
        <v>144.66666666666669</v>
      </c>
      <c r="F37" s="60">
        <f t="shared" si="1"/>
        <v>144.66666666666669</v>
      </c>
      <c r="G37" s="53">
        <f t="shared" si="2"/>
        <v>268</v>
      </c>
      <c r="H37" s="18">
        <v>800</v>
      </c>
      <c r="I37" s="70">
        <f t="shared" si="3"/>
        <v>108.5</v>
      </c>
    </row>
    <row r="38" spans="1:9" ht="12.75">
      <c r="A38" s="35" t="s">
        <v>71</v>
      </c>
      <c r="B38" s="4"/>
      <c r="C38" s="17"/>
      <c r="D38" s="96">
        <v>2</v>
      </c>
      <c r="E38" s="29">
        <f>IF(B38=0,"",D38/B38*100)</f>
      </c>
      <c r="F38" s="60">
        <f>IF(C38=0,"",D38/C38*100)</f>
      </c>
      <c r="G38" s="53">
        <f>D38-C38</f>
        <v>2</v>
      </c>
      <c r="H38" s="18"/>
      <c r="I38" s="70">
        <f>IF(H38=0,"",D38/H38*100)</f>
      </c>
    </row>
    <row r="39" spans="1:9" s="2" customFormat="1" ht="12.75">
      <c r="A39" s="62" t="s">
        <v>25</v>
      </c>
      <c r="B39" s="37">
        <f>SUM(B40)</f>
        <v>630</v>
      </c>
      <c r="C39" s="37">
        <f>SUM(C40)</f>
        <v>446</v>
      </c>
      <c r="D39" s="37">
        <f>SUM(D40)</f>
        <v>221</v>
      </c>
      <c r="E39" s="9">
        <f t="shared" si="0"/>
        <v>35.079365079365076</v>
      </c>
      <c r="F39" s="44">
        <f t="shared" si="1"/>
        <v>49.55156950672646</v>
      </c>
      <c r="G39" s="54">
        <f t="shared" si="2"/>
        <v>-225</v>
      </c>
      <c r="H39" s="37">
        <f>SUM(H40)</f>
        <v>247</v>
      </c>
      <c r="I39" s="45">
        <f t="shared" si="3"/>
        <v>89.47368421052632</v>
      </c>
    </row>
    <row r="40" spans="1:9" ht="12.75">
      <c r="A40" s="35" t="s">
        <v>26</v>
      </c>
      <c r="B40" s="4">
        <v>630</v>
      </c>
      <c r="C40" s="7">
        <v>446</v>
      </c>
      <c r="D40" s="7">
        <v>221</v>
      </c>
      <c r="E40" s="29">
        <f t="shared" si="0"/>
        <v>35.079365079365076</v>
      </c>
      <c r="F40" s="60">
        <f t="shared" si="1"/>
        <v>49.55156950672646</v>
      </c>
      <c r="G40" s="53">
        <f t="shared" si="2"/>
        <v>-225</v>
      </c>
      <c r="H40" s="18">
        <v>247</v>
      </c>
      <c r="I40" s="70">
        <f t="shared" si="3"/>
        <v>89.47368421052632</v>
      </c>
    </row>
    <row r="41" spans="1:9" s="1" customFormat="1" ht="12.75">
      <c r="A41" s="5" t="s">
        <v>46</v>
      </c>
      <c r="B41" s="37">
        <f>SUM(B42)</f>
        <v>9133</v>
      </c>
      <c r="C41" s="37">
        <f>SUM(C42)</f>
        <v>5162</v>
      </c>
      <c r="D41" s="37">
        <f>SUM(D42)</f>
        <v>4038</v>
      </c>
      <c r="E41" s="9">
        <f t="shared" si="0"/>
        <v>44.21329245592905</v>
      </c>
      <c r="F41" s="44">
        <f t="shared" si="1"/>
        <v>78.22549399457574</v>
      </c>
      <c r="G41" s="54">
        <f t="shared" si="2"/>
        <v>-1124</v>
      </c>
      <c r="H41" s="37">
        <f>SUM(H42)</f>
        <v>6741</v>
      </c>
      <c r="I41" s="45">
        <f t="shared" si="3"/>
        <v>59.90209167779261</v>
      </c>
    </row>
    <row r="42" spans="1:9" ht="12.75">
      <c r="A42" s="35" t="s">
        <v>45</v>
      </c>
      <c r="B42" s="4">
        <v>9133</v>
      </c>
      <c r="C42" s="17">
        <v>5162</v>
      </c>
      <c r="D42" s="18">
        <v>4038</v>
      </c>
      <c r="E42" s="29">
        <f t="shared" si="0"/>
        <v>44.21329245592905</v>
      </c>
      <c r="F42" s="60">
        <f t="shared" si="1"/>
        <v>78.22549399457574</v>
      </c>
      <c r="G42" s="53">
        <f t="shared" si="2"/>
        <v>-1124</v>
      </c>
      <c r="H42" s="18">
        <v>6741</v>
      </c>
      <c r="I42" s="70">
        <f t="shared" si="3"/>
        <v>59.90209167779261</v>
      </c>
    </row>
    <row r="43" spans="1:9" s="2" customFormat="1" ht="12.75">
      <c r="A43" s="62" t="s">
        <v>27</v>
      </c>
      <c r="B43" s="37">
        <f>SUM(B44:B46)</f>
        <v>3808</v>
      </c>
      <c r="C43" s="37">
        <f>SUM(C44:C46)</f>
        <v>3808</v>
      </c>
      <c r="D43" s="37">
        <f>SUM(D44:D46)</f>
        <v>4557</v>
      </c>
      <c r="E43" s="9">
        <f t="shared" si="0"/>
        <v>119.66911764705883</v>
      </c>
      <c r="F43" s="44">
        <f t="shared" si="1"/>
        <v>119.66911764705883</v>
      </c>
      <c r="G43" s="54">
        <f t="shared" si="2"/>
        <v>749</v>
      </c>
      <c r="H43" s="37">
        <f>SUM(H44:H46)</f>
        <v>6414</v>
      </c>
      <c r="I43" s="45">
        <f t="shared" si="3"/>
        <v>71.04770813844715</v>
      </c>
    </row>
    <row r="44" spans="1:9" s="2" customFormat="1" ht="12.75">
      <c r="A44" s="82" t="s">
        <v>44</v>
      </c>
      <c r="B44" s="10">
        <v>443</v>
      </c>
      <c r="C44" s="11">
        <v>443</v>
      </c>
      <c r="D44" s="11">
        <v>599</v>
      </c>
      <c r="E44" s="29">
        <f t="shared" si="0"/>
        <v>135.21444695259595</v>
      </c>
      <c r="F44" s="60">
        <f t="shared" si="1"/>
        <v>135.21444695259595</v>
      </c>
      <c r="G44" s="53">
        <f t="shared" si="2"/>
        <v>156</v>
      </c>
      <c r="H44" s="28">
        <v>205</v>
      </c>
      <c r="I44" s="70">
        <f t="shared" si="3"/>
        <v>292.1951219512195</v>
      </c>
    </row>
    <row r="45" spans="1:9" s="2" customFormat="1" ht="12.75" hidden="1">
      <c r="A45" s="82" t="s">
        <v>50</v>
      </c>
      <c r="B45" s="10"/>
      <c r="C45" s="11"/>
      <c r="D45" s="11"/>
      <c r="E45" s="29">
        <f aca="true" t="shared" si="4" ref="E45:E64">IF(B45=0,"",D45/B45*100)</f>
      </c>
      <c r="F45" s="60">
        <f aca="true" t="shared" si="5" ref="F45:F64">IF(C45=0,"",D45/C45*100)</f>
      </c>
      <c r="G45" s="53">
        <f aca="true" t="shared" si="6" ref="G45:G64">D45-C45</f>
        <v>0</v>
      </c>
      <c r="H45" s="28"/>
      <c r="I45" s="70">
        <f aca="true" t="shared" si="7" ref="I45:I64">IF(H45=0,"",D45/H45*100)</f>
      </c>
    </row>
    <row r="46" spans="1:9" s="2" customFormat="1" ht="12.75">
      <c r="A46" s="82" t="s">
        <v>47</v>
      </c>
      <c r="B46" s="10">
        <v>3365</v>
      </c>
      <c r="C46" s="11">
        <v>3365</v>
      </c>
      <c r="D46" s="11">
        <v>3958</v>
      </c>
      <c r="E46" s="29">
        <f t="shared" si="4"/>
        <v>117.62258543833582</v>
      </c>
      <c r="F46" s="60">
        <f t="shared" si="5"/>
        <v>117.62258543833582</v>
      </c>
      <c r="G46" s="53">
        <f t="shared" si="6"/>
        <v>593</v>
      </c>
      <c r="H46" s="18">
        <v>6209</v>
      </c>
      <c r="I46" s="70">
        <f t="shared" si="7"/>
        <v>63.74617490739249</v>
      </c>
    </row>
    <row r="47" spans="1:9" ht="12.75">
      <c r="A47" s="5" t="s">
        <v>28</v>
      </c>
      <c r="B47" s="6">
        <v>2302</v>
      </c>
      <c r="C47" s="8">
        <v>1900</v>
      </c>
      <c r="D47" s="8">
        <v>4625</v>
      </c>
      <c r="E47" s="9">
        <f t="shared" si="4"/>
        <v>200.91225021720246</v>
      </c>
      <c r="F47" s="44">
        <f t="shared" si="5"/>
        <v>243.42105263157893</v>
      </c>
      <c r="G47" s="54">
        <f t="shared" si="6"/>
        <v>2725</v>
      </c>
      <c r="H47" s="27">
        <v>8485</v>
      </c>
      <c r="I47" s="45">
        <f t="shared" si="7"/>
        <v>54.507955215085445</v>
      </c>
    </row>
    <row r="48" spans="1:9" ht="13.5" customHeight="1" thickBot="1">
      <c r="A48" s="83" t="s">
        <v>3</v>
      </c>
      <c r="B48" s="77">
        <v>399</v>
      </c>
      <c r="C48" s="78">
        <v>399</v>
      </c>
      <c r="D48" s="78">
        <v>766</v>
      </c>
      <c r="E48" s="9">
        <f t="shared" si="4"/>
        <v>191.97994987468672</v>
      </c>
      <c r="F48" s="44">
        <f t="shared" si="5"/>
        <v>191.97994987468672</v>
      </c>
      <c r="G48" s="54">
        <f t="shared" si="6"/>
        <v>367</v>
      </c>
      <c r="H48" s="79">
        <v>905</v>
      </c>
      <c r="I48" s="45">
        <f t="shared" si="7"/>
        <v>84.64088397790054</v>
      </c>
    </row>
    <row r="49" spans="1:9" s="43" customFormat="1" ht="13.5" thickBot="1">
      <c r="A49" s="85" t="s">
        <v>33</v>
      </c>
      <c r="B49" s="23">
        <f>SUM(B11+B13+B17+B23++B26+B27+B31+B39+B41+B43+B47+B48)</f>
        <v>507120</v>
      </c>
      <c r="C49" s="23">
        <f>SUM(C11+C13+C17+C23++C26+C27+C31+C39+C41+C43+C47+C48)</f>
        <v>289008</v>
      </c>
      <c r="D49" s="23">
        <f>SUM(D11+D13+D17+D23++D26+D27+D31+D39+D41+D43+D47+D48)</f>
        <v>308440</v>
      </c>
      <c r="E49" s="50">
        <f t="shared" si="4"/>
        <v>60.821896198138504</v>
      </c>
      <c r="F49" s="48">
        <f t="shared" si="5"/>
        <v>106.72368930963849</v>
      </c>
      <c r="G49" s="55">
        <f t="shared" si="6"/>
        <v>19432</v>
      </c>
      <c r="H49" s="23">
        <f>SUM(H11+H13+H17+H23+H26+H27+H31+H39+H41+H43+H47+H48)</f>
        <v>286711</v>
      </c>
      <c r="I49" s="51">
        <f t="shared" si="7"/>
        <v>107.57871166435888</v>
      </c>
    </row>
    <row r="50" spans="1:9" ht="13.5" thickBot="1">
      <c r="A50" s="41" t="s">
        <v>4</v>
      </c>
      <c r="B50" s="42">
        <f>SUM(B51:B60)</f>
        <v>1786595</v>
      </c>
      <c r="C50" s="42">
        <f>SUM(C51:C60)</f>
        <v>1192839</v>
      </c>
      <c r="D50" s="69">
        <f>SUM(D51:D60)</f>
        <v>1191326</v>
      </c>
      <c r="E50" s="47">
        <f t="shared" si="4"/>
        <v>66.68136874893302</v>
      </c>
      <c r="F50" s="46">
        <f t="shared" si="5"/>
        <v>99.87315974745962</v>
      </c>
      <c r="G50" s="56">
        <f t="shared" si="6"/>
        <v>-1513</v>
      </c>
      <c r="H50" s="69">
        <f>SUM(H51:H60)</f>
        <v>964179</v>
      </c>
      <c r="I50" s="49">
        <f t="shared" si="7"/>
        <v>123.55859233607038</v>
      </c>
    </row>
    <row r="51" spans="1:9" ht="12.75">
      <c r="A51" s="65" t="s">
        <v>29</v>
      </c>
      <c r="B51" s="19">
        <v>267124</v>
      </c>
      <c r="C51" s="20">
        <v>178083</v>
      </c>
      <c r="D51" s="20">
        <v>178083</v>
      </c>
      <c r="E51" s="67">
        <f>IF(B51=0,"",D51/B51*100)</f>
        <v>66.66679145265869</v>
      </c>
      <c r="F51" s="73">
        <f t="shared" si="5"/>
        <v>100</v>
      </c>
      <c r="G51" s="68">
        <f t="shared" si="6"/>
        <v>0</v>
      </c>
      <c r="H51" s="20">
        <v>116750</v>
      </c>
      <c r="I51" s="74">
        <f t="shared" si="7"/>
        <v>152.5336188436831</v>
      </c>
    </row>
    <row r="52" spans="1:9" ht="12.75">
      <c r="A52" s="35" t="s">
        <v>30</v>
      </c>
      <c r="B52" s="4">
        <v>148820</v>
      </c>
      <c r="C52" s="7">
        <v>99287</v>
      </c>
      <c r="D52" s="7">
        <v>99287</v>
      </c>
      <c r="E52" s="29">
        <f>IF(B52=0,"",D52/B52*100)</f>
        <v>66.7161671818304</v>
      </c>
      <c r="F52" s="60">
        <f t="shared" si="5"/>
        <v>100</v>
      </c>
      <c r="G52" s="53">
        <f t="shared" si="6"/>
        <v>0</v>
      </c>
      <c r="H52" s="7"/>
      <c r="I52" s="70">
        <f t="shared" si="7"/>
      </c>
    </row>
    <row r="53" spans="1:9" ht="12.75" hidden="1">
      <c r="A53" s="35" t="s">
        <v>43</v>
      </c>
      <c r="B53" s="4"/>
      <c r="C53" s="7"/>
      <c r="D53" s="7"/>
      <c r="E53" s="29">
        <f t="shared" si="4"/>
      </c>
      <c r="F53" s="60">
        <f t="shared" si="5"/>
      </c>
      <c r="G53" s="53">
        <f t="shared" si="6"/>
        <v>0</v>
      </c>
      <c r="H53" s="7"/>
      <c r="I53" s="70">
        <f t="shared" si="7"/>
      </c>
    </row>
    <row r="54" spans="1:9" ht="12.75">
      <c r="A54" s="32" t="s">
        <v>55</v>
      </c>
      <c r="B54" s="21">
        <v>403126</v>
      </c>
      <c r="C54" s="7">
        <v>231645</v>
      </c>
      <c r="D54" s="7">
        <v>231645</v>
      </c>
      <c r="E54" s="29">
        <f>IF(B54=0,"",D54/B54*100)</f>
        <v>57.46218303954594</v>
      </c>
      <c r="F54" s="60">
        <f t="shared" si="5"/>
        <v>100</v>
      </c>
      <c r="G54" s="53">
        <f t="shared" si="6"/>
        <v>0</v>
      </c>
      <c r="H54" s="7">
        <v>285647</v>
      </c>
      <c r="I54" s="70">
        <f t="shared" si="7"/>
        <v>81.09484783666554</v>
      </c>
    </row>
    <row r="55" spans="1:9" ht="12.75">
      <c r="A55" s="32" t="s">
        <v>56</v>
      </c>
      <c r="B55" s="21">
        <v>958831</v>
      </c>
      <c r="C55" s="17">
        <v>679746</v>
      </c>
      <c r="D55" s="17">
        <v>679746</v>
      </c>
      <c r="E55" s="29">
        <f t="shared" si="4"/>
        <v>70.89320224314817</v>
      </c>
      <c r="F55" s="60">
        <f t="shared" si="5"/>
        <v>100</v>
      </c>
      <c r="G55" s="53">
        <f t="shared" si="6"/>
        <v>0</v>
      </c>
      <c r="H55" s="17">
        <v>546069</v>
      </c>
      <c r="I55" s="70">
        <f t="shared" si="7"/>
        <v>124.47987342258946</v>
      </c>
    </row>
    <row r="56" spans="1:9" ht="12.75">
      <c r="A56" s="63" t="s">
        <v>51</v>
      </c>
      <c r="B56" s="66">
        <v>1499</v>
      </c>
      <c r="C56" s="17">
        <v>828</v>
      </c>
      <c r="D56" s="17">
        <v>828</v>
      </c>
      <c r="E56" s="29">
        <f>IF(B56=0,"",D56/B56*100)</f>
        <v>55.236824549699804</v>
      </c>
      <c r="F56" s="60">
        <f t="shared" si="5"/>
        <v>100</v>
      </c>
      <c r="G56" s="53">
        <f t="shared" si="6"/>
        <v>0</v>
      </c>
      <c r="H56" s="17">
        <v>4880</v>
      </c>
      <c r="I56" s="75">
        <f t="shared" si="7"/>
        <v>16.9672131147541</v>
      </c>
    </row>
    <row r="57" spans="1:9" ht="12.75">
      <c r="A57" s="63" t="s">
        <v>58</v>
      </c>
      <c r="B57" s="21">
        <v>371</v>
      </c>
      <c r="C57" s="17">
        <v>371</v>
      </c>
      <c r="D57" s="17">
        <v>371</v>
      </c>
      <c r="E57" s="29">
        <f>IF(B57=0,"",D57/B57*100)</f>
        <v>100</v>
      </c>
      <c r="F57" s="60">
        <f t="shared" si="5"/>
        <v>100</v>
      </c>
      <c r="G57" s="64">
        <f t="shared" si="6"/>
        <v>0</v>
      </c>
      <c r="H57" s="17">
        <v>732</v>
      </c>
      <c r="I57" s="75">
        <f t="shared" si="7"/>
        <v>50.68306010928961</v>
      </c>
    </row>
    <row r="58" spans="1:9" ht="12.75">
      <c r="A58" s="63" t="s">
        <v>57</v>
      </c>
      <c r="B58" s="21">
        <v>15744</v>
      </c>
      <c r="C58" s="17">
        <v>11799</v>
      </c>
      <c r="D58" s="17">
        <v>10286</v>
      </c>
      <c r="E58" s="29">
        <f t="shared" si="4"/>
        <v>65.33282520325203</v>
      </c>
      <c r="F58" s="60">
        <f t="shared" si="5"/>
        <v>87.17687939655903</v>
      </c>
      <c r="G58" s="64">
        <f t="shared" si="6"/>
        <v>-1513</v>
      </c>
      <c r="H58" s="17">
        <v>12011</v>
      </c>
      <c r="I58" s="75">
        <f t="shared" si="7"/>
        <v>85.63816501540255</v>
      </c>
    </row>
    <row r="59" spans="1:9" ht="12.75">
      <c r="A59" s="14" t="s">
        <v>49</v>
      </c>
      <c r="B59" s="80">
        <v>946</v>
      </c>
      <c r="C59" s="13">
        <v>946</v>
      </c>
      <c r="D59" s="13">
        <v>946</v>
      </c>
      <c r="E59" s="9">
        <f>IF(B59=0,"",D59/B59*100)</f>
        <v>100</v>
      </c>
      <c r="F59" s="44">
        <f>IF(C59=0,"",D59/C59*100)</f>
        <v>100</v>
      </c>
      <c r="G59" s="54">
        <f>D59-C59</f>
        <v>0</v>
      </c>
      <c r="H59" s="13">
        <v>139</v>
      </c>
      <c r="I59" s="45">
        <f>IF(H59=0,"",D59/H59*100)</f>
        <v>680.5755395683453</v>
      </c>
    </row>
    <row r="60" spans="1:9" ht="13.5" thickBot="1">
      <c r="A60" s="42" t="s">
        <v>42</v>
      </c>
      <c r="B60" s="81">
        <v>-9866</v>
      </c>
      <c r="C60" s="36">
        <v>-9866</v>
      </c>
      <c r="D60" s="36">
        <v>-9866</v>
      </c>
      <c r="E60" s="9">
        <f>IF(B60=0,"",D60/B60*100)</f>
        <v>100</v>
      </c>
      <c r="F60" s="44">
        <f>IF(C60=0,"",D60/C60*100)</f>
        <v>100</v>
      </c>
      <c r="G60" s="54">
        <f>D60-C60</f>
        <v>0</v>
      </c>
      <c r="H60" s="36">
        <v>-2049</v>
      </c>
      <c r="I60" s="45">
        <f>IF(H60=0,"",D60/H60*100)</f>
        <v>481.50317227916054</v>
      </c>
    </row>
    <row r="61" spans="1:9" ht="13.5" thickBot="1">
      <c r="A61" s="23" t="s">
        <v>8</v>
      </c>
      <c r="B61" s="23">
        <f>SUM(B49,B50,)</f>
        <v>2293715</v>
      </c>
      <c r="C61" s="23">
        <f>SUM(C49,C50,)</f>
        <v>1481847</v>
      </c>
      <c r="D61" s="23">
        <f>SUM(D49,D50,)</f>
        <v>1499766</v>
      </c>
      <c r="E61" s="52">
        <f t="shared" si="4"/>
        <v>65.38589144684497</v>
      </c>
      <c r="F61" s="48">
        <f t="shared" si="5"/>
        <v>101.20923415170392</v>
      </c>
      <c r="G61" s="55">
        <f t="shared" si="6"/>
        <v>17919</v>
      </c>
      <c r="H61" s="23">
        <f>SUM(H49,H50,)</f>
        <v>1250890</v>
      </c>
      <c r="I61" s="51">
        <f t="shared" si="7"/>
        <v>119.89591410915428</v>
      </c>
    </row>
    <row r="62" spans="1:9" ht="12.75">
      <c r="A62" s="65" t="s">
        <v>34</v>
      </c>
      <c r="B62" s="4"/>
      <c r="C62" s="7"/>
      <c r="D62" s="7"/>
      <c r="E62" s="30">
        <f t="shared" si="4"/>
      </c>
      <c r="F62" s="61">
        <f t="shared" si="5"/>
      </c>
      <c r="G62" s="57">
        <f t="shared" si="6"/>
        <v>0</v>
      </c>
      <c r="H62" s="18"/>
      <c r="I62" s="76">
        <f t="shared" si="7"/>
      </c>
    </row>
    <row r="63" spans="1:9" ht="13.5" thickBot="1">
      <c r="A63" s="35" t="s">
        <v>5</v>
      </c>
      <c r="B63" s="4">
        <v>99849</v>
      </c>
      <c r="C63" s="7">
        <v>99849</v>
      </c>
      <c r="D63" s="7">
        <v>99849</v>
      </c>
      <c r="E63" s="29">
        <f t="shared" si="4"/>
        <v>100</v>
      </c>
      <c r="F63" s="60">
        <f t="shared" si="5"/>
        <v>100</v>
      </c>
      <c r="G63" s="58">
        <f t="shared" si="6"/>
        <v>0</v>
      </c>
      <c r="H63" s="18">
        <v>166683</v>
      </c>
      <c r="I63" s="70">
        <f t="shared" si="7"/>
        <v>59.9035294541135</v>
      </c>
    </row>
    <row r="64" spans="1:9" ht="13.5" thickBot="1">
      <c r="A64" s="85" t="s">
        <v>7</v>
      </c>
      <c r="B64" s="23">
        <f>SUM(B61,B62,B63,)</f>
        <v>2393564</v>
      </c>
      <c r="C64" s="23">
        <f>SUM(C61,C62,C63,)</f>
        <v>1581696</v>
      </c>
      <c r="D64" s="23">
        <f>SUM(D61,D62,D63,)</f>
        <v>1599615</v>
      </c>
      <c r="E64" s="52">
        <f t="shared" si="4"/>
        <v>66.82984035521925</v>
      </c>
      <c r="F64" s="48">
        <f t="shared" si="5"/>
        <v>101.13289785142025</v>
      </c>
      <c r="G64" s="55">
        <f t="shared" si="6"/>
        <v>17919</v>
      </c>
      <c r="H64" s="23">
        <f>SUM(H61,H62,H63,)</f>
        <v>1417573</v>
      </c>
      <c r="I64" s="51">
        <f t="shared" si="7"/>
        <v>112.84180779402541</v>
      </c>
    </row>
    <row r="68" ht="12.75">
      <c r="A68" s="94" t="s">
        <v>65</v>
      </c>
    </row>
    <row r="69" spans="1:5" ht="12.75">
      <c r="A69" t="s">
        <v>66</v>
      </c>
      <c r="E69" t="s">
        <v>67</v>
      </c>
    </row>
    <row r="70" spans="1:5" ht="12.75">
      <c r="A70" s="1"/>
      <c r="E70" s="1"/>
    </row>
    <row r="71" ht="12.75">
      <c r="A71" t="s">
        <v>63</v>
      </c>
    </row>
  </sheetData>
  <sheetProtection/>
  <mergeCells count="9">
    <mergeCell ref="A8:A10"/>
    <mergeCell ref="D8:D10"/>
    <mergeCell ref="I8:I10"/>
    <mergeCell ref="B9:B10"/>
    <mergeCell ref="C9:C10"/>
    <mergeCell ref="F9:G9"/>
    <mergeCell ref="H8:H10"/>
    <mergeCell ref="B8:C8"/>
    <mergeCell ref="E8:G8"/>
  </mergeCells>
  <printOptions/>
  <pageMargins left="0.4724409448818898" right="0.2362204724409449" top="0.5118110236220472" bottom="0.7086614173228347" header="0.5118110236220472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PeKuRI</cp:lastModifiedBy>
  <cp:lastPrinted>2020-09-10T05:38:19Z</cp:lastPrinted>
  <dcterms:created xsi:type="dcterms:W3CDTF">1998-07-10T06:06:00Z</dcterms:created>
  <dcterms:modified xsi:type="dcterms:W3CDTF">2020-09-10T07:04:47Z</dcterms:modified>
  <cp:category/>
  <cp:version/>
  <cp:contentType/>
  <cp:contentStatus/>
</cp:coreProperties>
</file>