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9720" windowHeight="5715" activeTab="1"/>
  </bookViews>
  <sheets>
    <sheet name="12 мес 2021г" sheetId="1" r:id="rId1"/>
    <sheet name="Лист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<sst xmlns="http://schemas.openxmlformats.org/spreadsheetml/2006/main" count="144" uniqueCount="74">
  <si>
    <t>ИСТОЧНИКИ ДОХОДОВ</t>
  </si>
  <si>
    <t>Прочие местные налоги и сборы</t>
  </si>
  <si>
    <t>Прочие неналоговые доходы</t>
  </si>
  <si>
    <t>Безвозмездные поступления</t>
  </si>
  <si>
    <t>Остатки бюджетных средств,направл.на расх.</t>
  </si>
  <si>
    <t>тыс.руб.</t>
  </si>
  <si>
    <t>ВСЕГО ПОСТУПИЛО СРЕДСТВ</t>
  </si>
  <si>
    <t xml:space="preserve">                            ВСЕГО ДОХОДОВ</t>
  </si>
  <si>
    <t>Налог на доходы физических лиц</t>
  </si>
  <si>
    <t>%</t>
  </si>
  <si>
    <t>абс.сум</t>
  </si>
  <si>
    <t>Единый налог на вменен доход для отдельн видов деят</t>
  </si>
  <si>
    <t>Доходы от сдачи в аренду имущества</t>
  </si>
  <si>
    <t>Единый сельскохозяйственный налог</t>
  </si>
  <si>
    <t>Налоги на прибыль, доходы</t>
  </si>
  <si>
    <t>Налог на имущество организаций</t>
  </si>
  <si>
    <t xml:space="preserve">Земельный налог </t>
  </si>
  <si>
    <t>Государственная пошлина</t>
  </si>
  <si>
    <t>Задолженность и перерасчеты по отменен налогам</t>
  </si>
  <si>
    <t>Целевые сборы на содерж милиц, на нужды образов</t>
  </si>
  <si>
    <t>Доходы от использ имущ,наход в гос и муниц собств</t>
  </si>
  <si>
    <t>Платежи при пользовании природными ресурсами</t>
  </si>
  <si>
    <t>Плата за негативное воздействие на окружающ среду</t>
  </si>
  <si>
    <t>Доходы от продажи матер и нематер активов</t>
  </si>
  <si>
    <t>Штрафы, санкции, возмещение ущерба</t>
  </si>
  <si>
    <t>Дотации на выравнивание уровня бюджет обеспеченности</t>
  </si>
  <si>
    <t>Дотации на поддержку мер по обеспеч сбалансиров бюдж</t>
  </si>
  <si>
    <t xml:space="preserve">Налоги на совокупный доход   </t>
  </si>
  <si>
    <t>Налоги на имущество</t>
  </si>
  <si>
    <t>ИТОГО СОБСТВЕННЫХ ДОХОДОВ</t>
  </si>
  <si>
    <t>Бюджетные кредиты</t>
  </si>
  <si>
    <t>Транспортный налог с организаций</t>
  </si>
  <si>
    <t>Транспортный налог с физических лиц</t>
  </si>
  <si>
    <t>Государств пошлина по делам рассматриваем в судах</t>
  </si>
  <si>
    <t>Государств пошлина за регистрацию транспорт средств</t>
  </si>
  <si>
    <t>Налог на имущество физических лиц</t>
  </si>
  <si>
    <t>Земельный налог (по обязательствам до 1 января 2006г)</t>
  </si>
  <si>
    <t>ФАКТ ИСПОЛ</t>
  </si>
  <si>
    <t>Возврат остатков субсидий и субвенций прошлых лет</t>
  </si>
  <si>
    <t xml:space="preserve">Прочие дотации </t>
  </si>
  <si>
    <t>Доходы от реализации имущества</t>
  </si>
  <si>
    <t>Прочие доходы от оказания плат услуг и компенсац затрат</t>
  </si>
  <si>
    <t xml:space="preserve">Доходы от оказания платн услуг и компенсац затрат </t>
  </si>
  <si>
    <t>Доходы от продажи зем участк до разгранич госуд собств</t>
  </si>
  <si>
    <t>Доходы, получаемые в виде арендной платы за земельн участки, государст собствен на которые не раграничена</t>
  </si>
  <si>
    <t>Доходы от возврата остатков субсидий и субвенций</t>
  </si>
  <si>
    <t>Дходы от продажи нематериальных активов</t>
  </si>
  <si>
    <t>Иные межбюджетные трансферты</t>
  </si>
  <si>
    <t>Патентная система налогообложения</t>
  </si>
  <si>
    <t>Акцизы по подакцизным товарам</t>
  </si>
  <si>
    <t xml:space="preserve">             ИСПОЛНЕНИЕ  ДОХОДНОЙ  ЧАСТИ   БЮДЖЕТА  ПЕТРОВСКОГО  ГОРОДСКОГО ОКРУГА</t>
  </si>
  <si>
    <t xml:space="preserve">Субсидии </t>
  </si>
  <si>
    <t xml:space="preserve">Субвенции </t>
  </si>
  <si>
    <t>Прочие безвозмездные постул в бюджет город. округа</t>
  </si>
  <si>
    <t>Безвозмездные постуления от негосуд организ</t>
  </si>
  <si>
    <t>Доходы от сдачи в аренду имущ,составл казну город окр</t>
  </si>
  <si>
    <t>Доходы, получаемые в виде арендной платы за земли, находящиеся в собственности городских округов</t>
  </si>
  <si>
    <t>Доходы от перечисл части прибыли муницип унитарн предпр</t>
  </si>
  <si>
    <t>Кичкарева, 42127</t>
  </si>
  <si>
    <t>Плата по соглашениям об установлении сервитута</t>
  </si>
  <si>
    <t>Прочие поступления от использования имущества</t>
  </si>
  <si>
    <t xml:space="preserve">Первый заместитель главы администрации-начальник  </t>
  </si>
  <si>
    <t xml:space="preserve">финансового управления администрации Петровского городского округа </t>
  </si>
  <si>
    <t>В.П. Сухомлинова</t>
  </si>
  <si>
    <t xml:space="preserve">    УТВЕРЖДЕНО НА ГОД</t>
  </si>
  <si>
    <t>ВЫПОЛНЕНИЕ ПЛАНА года</t>
  </si>
  <si>
    <t xml:space="preserve">                                                                         за   2021 г.        </t>
  </si>
  <si>
    <t>ФАКТ         2020 год (в сопоставимых показателях)</t>
  </si>
  <si>
    <t>% К 2020г</t>
  </si>
  <si>
    <t>Упрощенная система налогообложения</t>
  </si>
  <si>
    <t>Первоначальный план на год</t>
  </si>
  <si>
    <t>Утвержденный план нагод</t>
  </si>
  <si>
    <t xml:space="preserve">% вып к первон плану на год      </t>
  </si>
  <si>
    <t>выполнение утвержд плана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</si>
</sst>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;[Red]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sz val="10"/>
      <color indexed="4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74" fontId="1" fillId="0" borderId="13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17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3" borderId="18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 applyProtection="1">
      <alignment wrapText="1"/>
      <protection locked="0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174" fontId="1" fillId="0" borderId="14" xfId="0" applyNumberFormat="1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4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174" fontId="1" fillId="33" borderId="24" xfId="0" applyNumberFormat="1" applyFont="1" applyFill="1" applyBorder="1" applyAlignment="1">
      <alignment/>
    </xf>
    <xf numFmtId="174" fontId="1" fillId="0" borderId="27" xfId="0" applyNumberFormat="1" applyFont="1" applyBorder="1" applyAlignment="1">
      <alignment/>
    </xf>
    <xf numFmtId="174" fontId="1" fillId="33" borderId="26" xfId="0" applyNumberFormat="1" applyFont="1" applyFill="1" applyBorder="1" applyAlignment="1">
      <alignment/>
    </xf>
    <xf numFmtId="174" fontId="1" fillId="33" borderId="27" xfId="0" applyNumberFormat="1" applyFont="1" applyFill="1" applyBorder="1" applyAlignment="1">
      <alignment/>
    </xf>
    <xf numFmtId="174" fontId="1" fillId="33" borderId="28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1" fillId="33" borderId="27" xfId="0" applyNumberFormat="1" applyFont="1" applyFill="1" applyBorder="1" applyAlignment="1">
      <alignment/>
    </xf>
    <xf numFmtId="1" fontId="1" fillId="0" borderId="27" xfId="0" applyNumberFormat="1" applyFont="1" applyBorder="1" applyAlignment="1">
      <alignment/>
    </xf>
    <xf numFmtId="1" fontId="6" fillId="0" borderId="29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0" fontId="0" fillId="0" borderId="15" xfId="0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30" xfId="0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 applyProtection="1">
      <alignment/>
      <protection locked="0"/>
    </xf>
    <xf numFmtId="174" fontId="0" fillId="0" borderId="33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0" fontId="1" fillId="0" borderId="28" xfId="0" applyFont="1" applyBorder="1" applyAlignment="1">
      <alignment/>
    </xf>
    <xf numFmtId="174" fontId="0" fillId="0" borderId="25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34" xfId="0" applyNumberFormat="1" applyFont="1" applyBorder="1" applyAlignment="1">
      <alignment/>
    </xf>
    <xf numFmtId="174" fontId="0" fillId="0" borderId="31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" fillId="0" borderId="2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174" fontId="1" fillId="0" borderId="33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0" fontId="1" fillId="0" borderId="37" xfId="0" applyFont="1" applyBorder="1" applyAlignment="1">
      <alignment/>
    </xf>
    <xf numFmtId="174" fontId="1" fillId="0" borderId="34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1" fillId="34" borderId="38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74" fontId="0" fillId="0" borderId="25" xfId="0" applyNumberFormat="1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36" xfId="0" applyFont="1" applyBorder="1" applyAlignment="1">
      <alignment/>
    </xf>
    <xf numFmtId="0" fontId="0" fillId="0" borderId="21" xfId="0" applyFont="1" applyBorder="1" applyAlignment="1" applyProtection="1">
      <alignment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7" xfId="0" applyBorder="1" applyAlignment="1" applyProtection="1">
      <alignment/>
      <protection locked="0"/>
    </xf>
    <xf numFmtId="174" fontId="1" fillId="0" borderId="40" xfId="0" applyNumberFormat="1" applyFont="1" applyBorder="1" applyAlignment="1">
      <alignment/>
    </xf>
    <xf numFmtId="174" fontId="0" fillId="0" borderId="17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174" fontId="0" fillId="0" borderId="41" xfId="0" applyNumberFormat="1" applyFont="1" applyBorder="1" applyAlignment="1">
      <alignment/>
    </xf>
    <xf numFmtId="174" fontId="1" fillId="0" borderId="17" xfId="0" applyNumberFormat="1" applyFont="1" applyBorder="1" applyAlignment="1">
      <alignment/>
    </xf>
    <xf numFmtId="174" fontId="1" fillId="0" borderId="32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174" fontId="1" fillId="35" borderId="26" xfId="0" applyNumberFormat="1" applyFont="1" applyFill="1" applyBorder="1" applyAlignment="1">
      <alignment/>
    </xf>
    <xf numFmtId="174" fontId="1" fillId="35" borderId="24" xfId="0" applyNumberFormat="1" applyFont="1" applyFill="1" applyBorder="1" applyAlignment="1">
      <alignment/>
    </xf>
    <xf numFmtId="1" fontId="1" fillId="35" borderId="27" xfId="0" applyNumberFormat="1" applyFont="1" applyFill="1" applyBorder="1" applyAlignment="1">
      <alignment/>
    </xf>
    <xf numFmtId="0" fontId="1" fillId="35" borderId="24" xfId="0" applyFont="1" applyFill="1" applyBorder="1" applyAlignment="1">
      <alignment/>
    </xf>
    <xf numFmtId="174" fontId="1" fillId="35" borderId="27" xfId="0" applyNumberFormat="1" applyFont="1" applyFill="1" applyBorder="1" applyAlignment="1">
      <alignment/>
    </xf>
    <xf numFmtId="174" fontId="1" fillId="0" borderId="41" xfId="0" applyNumberFormat="1" applyFont="1" applyBorder="1" applyAlignment="1">
      <alignment/>
    </xf>
    <xf numFmtId="174" fontId="1" fillId="35" borderId="38" xfId="0" applyNumberFormat="1" applyFont="1" applyFill="1" applyBorder="1" applyAlignment="1">
      <alignment/>
    </xf>
    <xf numFmtId="174" fontId="1" fillId="35" borderId="28" xfId="0" applyNumberFormat="1" applyFont="1" applyFill="1" applyBorder="1" applyAlignment="1">
      <alignment/>
    </xf>
    <xf numFmtId="0" fontId="1" fillId="34" borderId="4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distributed"/>
    </xf>
    <xf numFmtId="0" fontId="0" fillId="0" borderId="47" xfId="0" applyBorder="1" applyAlignment="1">
      <alignment horizontal="center" vertical="distributed"/>
    </xf>
    <xf numFmtId="0" fontId="0" fillId="0" borderId="48" xfId="0" applyBorder="1" applyAlignment="1">
      <alignment horizontal="center" vertical="distributed"/>
    </xf>
    <xf numFmtId="0" fontId="0" fillId="0" borderId="2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showZeros="0" zoomScalePageLayoutView="0" workbookViewId="0" topLeftCell="A1">
      <pane xSplit="1" ySplit="10" topLeftCell="C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V16384"/>
    </sheetView>
  </sheetViews>
  <sheetFormatPr defaultColWidth="9.00390625" defaultRowHeight="12.75"/>
  <cols>
    <col min="1" max="1" width="52.875" style="0" customWidth="1"/>
    <col min="2" max="2" width="9.375" style="0" hidden="1" customWidth="1"/>
    <col min="3" max="3" width="13.875" style="0" customWidth="1"/>
    <col min="4" max="4" width="11.125" style="0" customWidth="1"/>
    <col min="5" max="5" width="7.75390625" style="0" hidden="1" customWidth="1"/>
    <col min="6" max="6" width="8.25390625" style="0" customWidth="1"/>
    <col min="7" max="7" width="13.25390625" style="0" customWidth="1"/>
    <col min="8" max="8" width="10.00390625" style="0" customWidth="1"/>
    <col min="9" max="9" width="8.25390625" style="0" customWidth="1"/>
  </cols>
  <sheetData>
    <row r="2" spans="1:6" ht="12.75">
      <c r="A2" s="24"/>
      <c r="E2" s="23"/>
      <c r="F2" s="23"/>
    </row>
    <row r="3" ht="12.75">
      <c r="A3" s="1" t="s">
        <v>50</v>
      </c>
    </row>
    <row r="4" spans="1:8" ht="12.75">
      <c r="A4" s="2" t="s">
        <v>66</v>
      </c>
      <c r="H4" t="s">
        <v>5</v>
      </c>
    </row>
    <row r="5" ht="12.75">
      <c r="A5" s="2"/>
    </row>
    <row r="6" ht="12.75">
      <c r="A6" s="2"/>
    </row>
    <row r="7" ht="13.5" thickBot="1">
      <c r="A7" s="2"/>
    </row>
    <row r="8" spans="1:9" ht="13.5" customHeight="1">
      <c r="A8" s="134" t="s">
        <v>0</v>
      </c>
      <c r="B8" s="128" t="s">
        <v>64</v>
      </c>
      <c r="C8" s="130"/>
      <c r="D8" s="137" t="s">
        <v>37</v>
      </c>
      <c r="E8" s="128" t="s">
        <v>65</v>
      </c>
      <c r="F8" s="129"/>
      <c r="G8" s="130"/>
      <c r="H8" s="140" t="s">
        <v>67</v>
      </c>
      <c r="I8" s="137" t="s">
        <v>68</v>
      </c>
    </row>
    <row r="9" spans="1:9" ht="13.5" customHeight="1" thickBot="1">
      <c r="A9" s="135"/>
      <c r="B9" s="143"/>
      <c r="C9" s="144"/>
      <c r="D9" s="138"/>
      <c r="E9" s="131"/>
      <c r="F9" s="132"/>
      <c r="G9" s="133"/>
      <c r="H9" s="141"/>
      <c r="I9" s="138"/>
    </row>
    <row r="10" spans="1:9" ht="85.5" customHeight="1" thickBot="1">
      <c r="A10" s="136"/>
      <c r="B10" s="131"/>
      <c r="C10" s="133"/>
      <c r="D10" s="139"/>
      <c r="E10" s="94" t="s">
        <v>9</v>
      </c>
      <c r="F10" s="94" t="s">
        <v>9</v>
      </c>
      <c r="G10" s="94" t="s">
        <v>10</v>
      </c>
      <c r="H10" s="142"/>
      <c r="I10" s="139"/>
    </row>
    <row r="11" spans="1:9" ht="12.75">
      <c r="A11" s="3" t="s">
        <v>14</v>
      </c>
      <c r="B11" s="3">
        <f>SUM(B12:B12)</f>
        <v>275140</v>
      </c>
      <c r="C11" s="85">
        <f>SUM(C12:C12)</f>
        <v>284287</v>
      </c>
      <c r="D11" s="85">
        <f>SUM(D12:D12)</f>
        <v>303681</v>
      </c>
      <c r="E11" s="86">
        <f aca="true" t="shared" si="0" ref="E11:E45">IF(B11=0,"",D11/B11*100)</f>
        <v>110.37326451988079</v>
      </c>
      <c r="F11" s="87">
        <f aca="true" t="shared" si="1" ref="F11:F45">IF(C11=0,"",D11/C11*100)</f>
        <v>106.821979197079</v>
      </c>
      <c r="G11" s="88">
        <f aca="true" t="shared" si="2" ref="G11:G45">D11-C11</f>
        <v>19394</v>
      </c>
      <c r="H11" s="89">
        <f>SUM(H12:H12)</f>
        <v>285967</v>
      </c>
      <c r="I11" s="90">
        <f aca="true" t="shared" si="3" ref="I11:I45">IF(H11=0,"",D11/H11*100)</f>
        <v>106.19442103459491</v>
      </c>
    </row>
    <row r="12" spans="1:9" ht="12.75">
      <c r="A12" s="31" t="s">
        <v>8</v>
      </c>
      <c r="B12" s="4">
        <v>275140</v>
      </c>
      <c r="C12" s="7">
        <v>284287</v>
      </c>
      <c r="D12" s="7">
        <v>303681</v>
      </c>
      <c r="E12" s="28">
        <f t="shared" si="0"/>
        <v>110.37326451988079</v>
      </c>
      <c r="F12" s="59">
        <f t="shared" si="1"/>
        <v>106.821979197079</v>
      </c>
      <c r="G12" s="52">
        <f t="shared" si="2"/>
        <v>19394</v>
      </c>
      <c r="H12" s="18">
        <v>285967</v>
      </c>
      <c r="I12" s="69">
        <f t="shared" si="3"/>
        <v>106.19442103459491</v>
      </c>
    </row>
    <row r="13" spans="1:9" ht="12.75">
      <c r="A13" s="82" t="s">
        <v>27</v>
      </c>
      <c r="B13" s="6">
        <f>SUM(B15:B17)</f>
        <v>34319</v>
      </c>
      <c r="C13" s="6">
        <f>SUM(C14:C17)</f>
        <v>35332</v>
      </c>
      <c r="D13" s="6">
        <f>SUM(D14:D17)</f>
        <v>38893</v>
      </c>
      <c r="E13" s="9">
        <f t="shared" si="0"/>
        <v>113.32789416941054</v>
      </c>
      <c r="F13" s="43">
        <f t="shared" si="1"/>
        <v>110.07868221442318</v>
      </c>
      <c r="G13" s="53">
        <f t="shared" si="2"/>
        <v>3561</v>
      </c>
      <c r="H13" s="6">
        <f>SUM(H14:H17)</f>
        <v>36317</v>
      </c>
      <c r="I13" s="44">
        <f t="shared" si="3"/>
        <v>107.0930968967701</v>
      </c>
    </row>
    <row r="14" spans="1:9" ht="12.75">
      <c r="A14" s="97" t="s">
        <v>69</v>
      </c>
      <c r="B14" s="6"/>
      <c r="C14" s="98">
        <v>12100</v>
      </c>
      <c r="D14" s="99">
        <v>12987</v>
      </c>
      <c r="E14" s="100"/>
      <c r="F14" s="101">
        <f t="shared" si="1"/>
        <v>107.33057851239668</v>
      </c>
      <c r="G14" s="102">
        <f t="shared" si="2"/>
        <v>887</v>
      </c>
      <c r="H14" s="99"/>
      <c r="I14" s="103">
        <f t="shared" si="3"/>
      </c>
    </row>
    <row r="15" spans="1:9" s="12" customFormat="1" ht="12.75">
      <c r="A15" s="32" t="s">
        <v>11</v>
      </c>
      <c r="B15" s="10">
        <v>23751</v>
      </c>
      <c r="C15" s="11">
        <v>6231</v>
      </c>
      <c r="D15" s="11">
        <v>6420</v>
      </c>
      <c r="E15" s="15">
        <f t="shared" si="0"/>
        <v>27.03044082354427</v>
      </c>
      <c r="F15" s="70">
        <f t="shared" si="1"/>
        <v>103.03322099181511</v>
      </c>
      <c r="G15" s="52">
        <f t="shared" si="2"/>
        <v>189</v>
      </c>
      <c r="H15" s="11">
        <v>23321</v>
      </c>
      <c r="I15" s="69">
        <f t="shared" si="3"/>
        <v>27.528836670811714</v>
      </c>
    </row>
    <row r="16" spans="1:9" s="12" customFormat="1" ht="12.75">
      <c r="A16" s="32" t="s">
        <v>13</v>
      </c>
      <c r="B16" s="10">
        <v>10049</v>
      </c>
      <c r="C16" s="11">
        <v>11217</v>
      </c>
      <c r="D16" s="11">
        <v>11282</v>
      </c>
      <c r="E16" s="28">
        <f t="shared" si="0"/>
        <v>112.26987759976117</v>
      </c>
      <c r="F16" s="59">
        <f t="shared" si="1"/>
        <v>100.57947757867522</v>
      </c>
      <c r="G16" s="52">
        <f t="shared" si="2"/>
        <v>65</v>
      </c>
      <c r="H16" s="11">
        <v>11836</v>
      </c>
      <c r="I16" s="69">
        <f t="shared" si="3"/>
        <v>95.31936465021967</v>
      </c>
    </row>
    <row r="17" spans="1:9" s="12" customFormat="1" ht="12.75">
      <c r="A17" s="31" t="s">
        <v>48</v>
      </c>
      <c r="B17" s="10">
        <v>519</v>
      </c>
      <c r="C17" s="11">
        <v>5784</v>
      </c>
      <c r="D17" s="11">
        <v>8204</v>
      </c>
      <c r="E17" s="28">
        <f t="shared" si="0"/>
        <v>1580.732177263969</v>
      </c>
      <c r="F17" s="59">
        <f t="shared" si="1"/>
        <v>141.8395573997234</v>
      </c>
      <c r="G17" s="52">
        <f t="shared" si="2"/>
        <v>2420</v>
      </c>
      <c r="H17" s="11">
        <v>1160</v>
      </c>
      <c r="I17" s="69">
        <f t="shared" si="3"/>
        <v>707.2413793103448</v>
      </c>
    </row>
    <row r="18" spans="1:9" ht="12.75">
      <c r="A18" s="82" t="s">
        <v>28</v>
      </c>
      <c r="B18" s="5">
        <f>SUM(B19:B23)</f>
        <v>86485</v>
      </c>
      <c r="C18" s="5">
        <f>SUM(C19:C23)</f>
        <v>111727</v>
      </c>
      <c r="D18" s="5">
        <f>SUM(D19:D23)</f>
        <v>128678</v>
      </c>
      <c r="E18" s="9">
        <f t="shared" si="0"/>
        <v>148.78649476787882</v>
      </c>
      <c r="F18" s="43">
        <f t="shared" si="1"/>
        <v>115.17180269764695</v>
      </c>
      <c r="G18" s="53">
        <f t="shared" si="2"/>
        <v>16951</v>
      </c>
      <c r="H18" s="25">
        <f>SUM(H19:H23)</f>
        <v>104379</v>
      </c>
      <c r="I18" s="44">
        <f t="shared" si="3"/>
        <v>123.27958689008325</v>
      </c>
    </row>
    <row r="19" spans="1:9" ht="12.75">
      <c r="A19" s="31" t="s">
        <v>35</v>
      </c>
      <c r="B19" s="4">
        <v>13292</v>
      </c>
      <c r="C19" s="7">
        <v>20727</v>
      </c>
      <c r="D19" s="7">
        <v>26419</v>
      </c>
      <c r="E19" s="15">
        <f t="shared" si="0"/>
        <v>198.75865182064402</v>
      </c>
      <c r="F19" s="70">
        <f t="shared" si="1"/>
        <v>127.46176484778309</v>
      </c>
      <c r="G19" s="52">
        <f t="shared" si="2"/>
        <v>5692</v>
      </c>
      <c r="H19" s="7">
        <v>22161</v>
      </c>
      <c r="I19" s="69">
        <f t="shared" si="3"/>
        <v>119.21393438924237</v>
      </c>
    </row>
    <row r="20" spans="1:9" ht="12.75" hidden="1">
      <c r="A20" s="31" t="s">
        <v>15</v>
      </c>
      <c r="B20" s="4"/>
      <c r="C20" s="7"/>
      <c r="D20" s="7"/>
      <c r="E20" s="28">
        <f t="shared" si="0"/>
      </c>
      <c r="F20" s="59">
        <f t="shared" si="1"/>
      </c>
      <c r="G20" s="52">
        <f t="shared" si="2"/>
        <v>0</v>
      </c>
      <c r="H20" s="7"/>
      <c r="I20" s="69">
        <f t="shared" si="3"/>
      </c>
    </row>
    <row r="21" spans="1:9" ht="12.75" hidden="1">
      <c r="A21" s="31" t="s">
        <v>31</v>
      </c>
      <c r="B21" s="4"/>
      <c r="C21" s="7"/>
      <c r="D21" s="7"/>
      <c r="E21" s="28">
        <f t="shared" si="0"/>
      </c>
      <c r="F21" s="59">
        <f t="shared" si="1"/>
      </c>
      <c r="G21" s="52">
        <f t="shared" si="2"/>
        <v>0</v>
      </c>
      <c r="H21" s="7"/>
      <c r="I21" s="44">
        <f t="shared" si="3"/>
      </c>
    </row>
    <row r="22" spans="1:9" ht="12.75" hidden="1">
      <c r="A22" s="31" t="s">
        <v>32</v>
      </c>
      <c r="B22" s="4"/>
      <c r="C22" s="7"/>
      <c r="D22" s="7"/>
      <c r="E22" s="28">
        <f t="shared" si="0"/>
      </c>
      <c r="F22" s="59">
        <f t="shared" si="1"/>
      </c>
      <c r="G22" s="52">
        <f t="shared" si="2"/>
        <v>0</v>
      </c>
      <c r="H22" s="7"/>
      <c r="I22" s="44">
        <f t="shared" si="3"/>
      </c>
    </row>
    <row r="23" spans="1:9" ht="12.75">
      <c r="A23" s="31" t="s">
        <v>16</v>
      </c>
      <c r="B23" s="4">
        <v>73193</v>
      </c>
      <c r="C23" s="7">
        <v>91000</v>
      </c>
      <c r="D23" s="7">
        <v>102259</v>
      </c>
      <c r="E23" s="9">
        <f t="shared" si="0"/>
        <v>139.71144781604798</v>
      </c>
      <c r="F23" s="43">
        <f t="shared" si="1"/>
        <v>112.37252747252747</v>
      </c>
      <c r="G23" s="52">
        <f t="shared" si="2"/>
        <v>11259</v>
      </c>
      <c r="H23" s="7">
        <v>82218</v>
      </c>
      <c r="I23" s="44">
        <f t="shared" si="3"/>
        <v>124.37544090101925</v>
      </c>
    </row>
    <row r="24" spans="1:9" s="2" customFormat="1" ht="12.75">
      <c r="A24" s="83" t="s">
        <v>17</v>
      </c>
      <c r="B24" s="36">
        <f>SUM(B25:B26)</f>
        <v>5833</v>
      </c>
      <c r="C24" s="36">
        <f>SUM(C25:C26)</f>
        <v>6803</v>
      </c>
      <c r="D24" s="36">
        <f>SUM(D25:D26)</f>
        <v>7607</v>
      </c>
      <c r="E24" s="9">
        <f t="shared" si="0"/>
        <v>130.41316646665524</v>
      </c>
      <c r="F24" s="43">
        <f t="shared" si="1"/>
        <v>111.8183154490666</v>
      </c>
      <c r="G24" s="53">
        <f t="shared" si="2"/>
        <v>804</v>
      </c>
      <c r="H24" s="36">
        <f>SUM(H25:H26)</f>
        <v>8319</v>
      </c>
      <c r="I24" s="44">
        <f t="shared" si="3"/>
        <v>91.4412789998798</v>
      </c>
    </row>
    <row r="25" spans="1:9" s="2" customFormat="1" ht="12.75">
      <c r="A25" s="32" t="s">
        <v>33</v>
      </c>
      <c r="B25" s="91">
        <v>5833</v>
      </c>
      <c r="C25" s="33">
        <v>6803</v>
      </c>
      <c r="D25" s="33">
        <v>7607</v>
      </c>
      <c r="E25" s="15">
        <f t="shared" si="0"/>
        <v>130.41316646665524</v>
      </c>
      <c r="F25" s="70">
        <f t="shared" si="1"/>
        <v>111.8183154490666</v>
      </c>
      <c r="G25" s="71">
        <f t="shared" si="2"/>
        <v>804</v>
      </c>
      <c r="H25" s="27">
        <v>8319</v>
      </c>
      <c r="I25" s="69">
        <f t="shared" si="3"/>
        <v>91.4412789998798</v>
      </c>
    </row>
    <row r="26" spans="1:9" s="2" customFormat="1" ht="12.75" hidden="1">
      <c r="A26" s="32" t="s">
        <v>34</v>
      </c>
      <c r="B26" s="91"/>
      <c r="C26" s="33"/>
      <c r="D26" s="27"/>
      <c r="E26" s="15">
        <f t="shared" si="0"/>
      </c>
      <c r="F26" s="70">
        <f t="shared" si="1"/>
      </c>
      <c r="G26" s="71">
        <f t="shared" si="2"/>
        <v>0</v>
      </c>
      <c r="H26" s="27"/>
      <c r="I26" s="69">
        <f t="shared" si="3"/>
      </c>
    </row>
    <row r="27" spans="1:9" s="2" customFormat="1" ht="12.75">
      <c r="A27" s="82" t="s">
        <v>49</v>
      </c>
      <c r="B27" s="80">
        <v>38458</v>
      </c>
      <c r="C27" s="13">
        <v>39222</v>
      </c>
      <c r="D27" s="26">
        <v>39976</v>
      </c>
      <c r="E27" s="9">
        <f t="shared" si="0"/>
        <v>103.94716313900878</v>
      </c>
      <c r="F27" s="43">
        <f t="shared" si="1"/>
        <v>101.92239049513027</v>
      </c>
      <c r="G27" s="53">
        <f t="shared" si="2"/>
        <v>754</v>
      </c>
      <c r="H27" s="26">
        <v>34343</v>
      </c>
      <c r="I27" s="44">
        <f t="shared" si="3"/>
        <v>116.40217802754565</v>
      </c>
    </row>
    <row r="28" spans="1:9" s="2" customFormat="1" ht="12.75" hidden="1">
      <c r="A28" s="83" t="s">
        <v>18</v>
      </c>
      <c r="B28" s="36">
        <f>SUM(B29:B31)</f>
        <v>0</v>
      </c>
      <c r="C28" s="36">
        <f>SUM(C29:C31)</f>
        <v>0</v>
      </c>
      <c r="D28" s="36">
        <f>SUM(D29:D31)</f>
        <v>0</v>
      </c>
      <c r="E28" s="9">
        <f t="shared" si="0"/>
      </c>
      <c r="F28" s="43">
        <f t="shared" si="1"/>
      </c>
      <c r="G28" s="53">
        <f t="shared" si="2"/>
        <v>0</v>
      </c>
      <c r="H28" s="36">
        <f>SUM(H29:H31)</f>
        <v>0</v>
      </c>
      <c r="I28" s="44">
        <f t="shared" si="3"/>
      </c>
    </row>
    <row r="29" spans="1:9" s="2" customFormat="1" ht="12.75" hidden="1">
      <c r="A29" s="32" t="s">
        <v>36</v>
      </c>
      <c r="B29" s="91"/>
      <c r="C29" s="33"/>
      <c r="D29" s="27"/>
      <c r="E29" s="15">
        <f t="shared" si="0"/>
      </c>
      <c r="F29" s="70">
        <f t="shared" si="1"/>
      </c>
      <c r="G29" s="71">
        <f t="shared" si="2"/>
        <v>0</v>
      </c>
      <c r="H29" s="27"/>
      <c r="I29" s="69">
        <f t="shared" si="3"/>
      </c>
    </row>
    <row r="30" spans="1:9" ht="12.75" hidden="1">
      <c r="A30" s="31" t="s">
        <v>19</v>
      </c>
      <c r="B30" s="4"/>
      <c r="C30" s="7"/>
      <c r="D30" s="7"/>
      <c r="E30" s="28">
        <f t="shared" si="0"/>
      </c>
      <c r="F30" s="59">
        <f t="shared" si="1"/>
      </c>
      <c r="G30" s="52">
        <f t="shared" si="2"/>
        <v>0</v>
      </c>
      <c r="H30" s="18"/>
      <c r="I30" s="69">
        <f t="shared" si="3"/>
      </c>
    </row>
    <row r="31" spans="1:9" ht="12.75" hidden="1">
      <c r="A31" s="31" t="s">
        <v>1</v>
      </c>
      <c r="B31" s="4"/>
      <c r="C31" s="7"/>
      <c r="D31" s="7"/>
      <c r="E31" s="28">
        <f t="shared" si="0"/>
      </c>
      <c r="F31" s="59">
        <f t="shared" si="1"/>
      </c>
      <c r="G31" s="52">
        <f t="shared" si="2"/>
        <v>0</v>
      </c>
      <c r="H31" s="30"/>
      <c r="I31" s="69">
        <f t="shared" si="3"/>
      </c>
    </row>
    <row r="32" spans="1:9" ht="12.75">
      <c r="A32" s="5" t="s">
        <v>20</v>
      </c>
      <c r="B32" s="82">
        <f>SUM(B33:B39)</f>
        <v>50613</v>
      </c>
      <c r="C32" s="82">
        <f>SUM(C33:C39)</f>
        <v>53728</v>
      </c>
      <c r="D32" s="82">
        <f>SUM(D33:D39)</f>
        <v>74930</v>
      </c>
      <c r="E32" s="9">
        <f t="shared" si="0"/>
        <v>148.04496868393494</v>
      </c>
      <c r="F32" s="43">
        <f t="shared" si="1"/>
        <v>139.46173317450862</v>
      </c>
      <c r="G32" s="53">
        <f t="shared" si="2"/>
        <v>21202</v>
      </c>
      <c r="H32" s="82">
        <f>SUM(H33:H39)</f>
        <v>73166</v>
      </c>
      <c r="I32" s="44">
        <f t="shared" si="3"/>
        <v>102.41095590848208</v>
      </c>
    </row>
    <row r="33" spans="1:9" s="37" customFormat="1" ht="27" customHeight="1">
      <c r="A33" s="38" t="s">
        <v>44</v>
      </c>
      <c r="B33" s="92">
        <v>43413</v>
      </c>
      <c r="C33" s="39">
        <v>46806</v>
      </c>
      <c r="D33" s="39">
        <v>59948</v>
      </c>
      <c r="E33" s="9">
        <f t="shared" si="0"/>
        <v>138.08766959205767</v>
      </c>
      <c r="F33" s="43">
        <f t="shared" si="1"/>
        <v>128.0775968892877</v>
      </c>
      <c r="G33" s="52">
        <f t="shared" si="2"/>
        <v>13142</v>
      </c>
      <c r="H33" s="39">
        <v>61937</v>
      </c>
      <c r="I33" s="69">
        <f t="shared" si="3"/>
        <v>96.7886723606245</v>
      </c>
    </row>
    <row r="34" spans="1:9" ht="27" customHeight="1">
      <c r="A34" s="38" t="s">
        <v>56</v>
      </c>
      <c r="B34" s="4">
        <v>6000</v>
      </c>
      <c r="C34" s="7">
        <v>6630</v>
      </c>
      <c r="D34" s="17">
        <v>13343</v>
      </c>
      <c r="E34" s="9">
        <f t="shared" si="0"/>
        <v>222.38333333333333</v>
      </c>
      <c r="F34" s="43">
        <f t="shared" si="1"/>
        <v>201.25188536953243</v>
      </c>
      <c r="G34" s="52">
        <f t="shared" si="2"/>
        <v>6713</v>
      </c>
      <c r="H34" s="17">
        <v>8614</v>
      </c>
      <c r="I34" s="69">
        <f t="shared" si="3"/>
        <v>154.8990016252612</v>
      </c>
    </row>
    <row r="35" spans="1:9" ht="12.75" customHeight="1">
      <c r="A35" s="34" t="s">
        <v>12</v>
      </c>
      <c r="B35" s="4"/>
      <c r="C35" s="7"/>
      <c r="D35" s="16">
        <v>617</v>
      </c>
      <c r="E35" s="28">
        <f t="shared" si="0"/>
      </c>
      <c r="F35" s="59">
        <f t="shared" si="1"/>
      </c>
      <c r="G35" s="52">
        <f t="shared" si="2"/>
        <v>617</v>
      </c>
      <c r="H35" s="16">
        <v>557</v>
      </c>
      <c r="I35" s="69">
        <f t="shared" si="3"/>
        <v>110.77199281867145</v>
      </c>
    </row>
    <row r="36" spans="1:9" ht="12.75">
      <c r="A36" s="34" t="s">
        <v>55</v>
      </c>
      <c r="B36" s="21">
        <v>600</v>
      </c>
      <c r="C36" s="17"/>
      <c r="D36" s="58">
        <v>642</v>
      </c>
      <c r="E36" s="28">
        <f t="shared" si="0"/>
        <v>107</v>
      </c>
      <c r="F36" s="59">
        <f t="shared" si="1"/>
      </c>
      <c r="G36" s="52">
        <f t="shared" si="2"/>
        <v>642</v>
      </c>
      <c r="H36" s="58">
        <v>1148</v>
      </c>
      <c r="I36" s="69">
        <f t="shared" si="3"/>
        <v>55.92334494773519</v>
      </c>
    </row>
    <row r="37" spans="1:9" ht="12.75">
      <c r="A37" s="34" t="s">
        <v>59</v>
      </c>
      <c r="B37" s="4"/>
      <c r="C37" s="17"/>
      <c r="D37" s="58">
        <v>33</v>
      </c>
      <c r="E37" s="28">
        <f t="shared" si="0"/>
      </c>
      <c r="F37" s="59">
        <f t="shared" si="1"/>
      </c>
      <c r="G37" s="52">
        <f t="shared" si="2"/>
        <v>33</v>
      </c>
      <c r="H37" s="58">
        <v>16</v>
      </c>
      <c r="I37" s="69">
        <f t="shared" si="3"/>
        <v>206.25</v>
      </c>
    </row>
    <row r="38" spans="1:9" ht="12.75">
      <c r="A38" s="34" t="s">
        <v>57</v>
      </c>
      <c r="B38" s="4">
        <v>600</v>
      </c>
      <c r="C38" s="17">
        <v>292</v>
      </c>
      <c r="D38" s="95">
        <v>292</v>
      </c>
      <c r="E38" s="28">
        <f t="shared" si="0"/>
        <v>48.66666666666667</v>
      </c>
      <c r="F38" s="59">
        <f t="shared" si="1"/>
        <v>100</v>
      </c>
      <c r="G38" s="52">
        <f t="shared" si="2"/>
        <v>0</v>
      </c>
      <c r="H38" s="95">
        <v>868</v>
      </c>
      <c r="I38" s="69">
        <f t="shared" si="3"/>
        <v>33.6405529953917</v>
      </c>
    </row>
    <row r="39" spans="1:9" ht="12.75">
      <c r="A39" s="34" t="s">
        <v>60</v>
      </c>
      <c r="B39" s="4"/>
      <c r="C39" s="17"/>
      <c r="D39" s="95">
        <v>55</v>
      </c>
      <c r="E39" s="28">
        <f>IF(B39=0,"",D39/B39*100)</f>
      </c>
      <c r="F39" s="59">
        <f>IF(C39=0,"",D39/C39*100)</f>
      </c>
      <c r="G39" s="52">
        <f>D39-C39</f>
        <v>55</v>
      </c>
      <c r="H39" s="95">
        <v>26</v>
      </c>
      <c r="I39" s="69">
        <f>IF(H39=0,"",D39/H39*100)</f>
        <v>211.53846153846155</v>
      </c>
    </row>
    <row r="40" spans="1:9" s="2" customFormat="1" ht="12.75">
      <c r="A40" s="61" t="s">
        <v>21</v>
      </c>
      <c r="B40" s="36">
        <f>SUM(B41)</f>
        <v>630</v>
      </c>
      <c r="C40" s="36">
        <f>SUM(C41)</f>
        <v>349</v>
      </c>
      <c r="D40" s="36">
        <f>SUM(D41)</f>
        <v>351</v>
      </c>
      <c r="E40" s="9">
        <f t="shared" si="0"/>
        <v>55.714285714285715</v>
      </c>
      <c r="F40" s="43">
        <f t="shared" si="1"/>
        <v>100.57306590257879</v>
      </c>
      <c r="G40" s="53">
        <f t="shared" si="2"/>
        <v>2</v>
      </c>
      <c r="H40" s="36">
        <f>SUM(H41)</f>
        <v>196</v>
      </c>
      <c r="I40" s="44">
        <f t="shared" si="3"/>
        <v>179.08163265306123</v>
      </c>
    </row>
    <row r="41" spans="1:9" ht="12.75">
      <c r="A41" s="34" t="s">
        <v>22</v>
      </c>
      <c r="B41" s="4">
        <v>630</v>
      </c>
      <c r="C41" s="7">
        <v>349</v>
      </c>
      <c r="D41" s="7">
        <v>351</v>
      </c>
      <c r="E41" s="28">
        <f t="shared" si="0"/>
        <v>55.714285714285715</v>
      </c>
      <c r="F41" s="59">
        <f t="shared" si="1"/>
        <v>100.57306590257879</v>
      </c>
      <c r="G41" s="52">
        <f t="shared" si="2"/>
        <v>2</v>
      </c>
      <c r="H41" s="18">
        <v>196</v>
      </c>
      <c r="I41" s="69">
        <f t="shared" si="3"/>
        <v>179.08163265306123</v>
      </c>
    </row>
    <row r="42" spans="1:9" s="1" customFormat="1" ht="12.75">
      <c r="A42" s="5" t="s">
        <v>42</v>
      </c>
      <c r="B42" s="36">
        <f>SUM(B43)</f>
        <v>9132</v>
      </c>
      <c r="C42" s="36">
        <f>SUM(C43)</f>
        <v>13023</v>
      </c>
      <c r="D42" s="36">
        <f>SUM(D43)</f>
        <v>13291</v>
      </c>
      <c r="E42" s="9">
        <f t="shared" si="0"/>
        <v>145.54314498466928</v>
      </c>
      <c r="F42" s="43">
        <f t="shared" si="1"/>
        <v>102.05789756584505</v>
      </c>
      <c r="G42" s="53">
        <f t="shared" si="2"/>
        <v>268</v>
      </c>
      <c r="H42" s="36">
        <f>SUM(H43)</f>
        <v>7273</v>
      </c>
      <c r="I42" s="44">
        <f t="shared" si="3"/>
        <v>182.7443970851093</v>
      </c>
    </row>
    <row r="43" spans="1:9" ht="12.75">
      <c r="A43" s="34" t="s">
        <v>41</v>
      </c>
      <c r="B43" s="4">
        <v>9132</v>
      </c>
      <c r="C43" s="17">
        <v>13023</v>
      </c>
      <c r="D43" s="18">
        <v>13291</v>
      </c>
      <c r="E43" s="28">
        <f t="shared" si="0"/>
        <v>145.54314498466928</v>
      </c>
      <c r="F43" s="59">
        <f t="shared" si="1"/>
        <v>102.05789756584505</v>
      </c>
      <c r="G43" s="52">
        <f t="shared" si="2"/>
        <v>268</v>
      </c>
      <c r="H43" s="18">
        <v>7273</v>
      </c>
      <c r="I43" s="69">
        <f t="shared" si="3"/>
        <v>182.7443970851093</v>
      </c>
    </row>
    <row r="44" spans="1:9" s="2" customFormat="1" ht="12.75">
      <c r="A44" s="61" t="s">
        <v>23</v>
      </c>
      <c r="B44" s="36">
        <f>SUM(B45:B47)</f>
        <v>3808</v>
      </c>
      <c r="C44" s="36">
        <f>SUM(C45:C47)</f>
        <v>8329</v>
      </c>
      <c r="D44" s="36">
        <f>SUM(D45:D47)</f>
        <v>8928</v>
      </c>
      <c r="E44" s="9">
        <f t="shared" si="0"/>
        <v>234.45378151260505</v>
      </c>
      <c r="F44" s="43">
        <f t="shared" si="1"/>
        <v>107.19173970464641</v>
      </c>
      <c r="G44" s="53">
        <f t="shared" si="2"/>
        <v>599</v>
      </c>
      <c r="H44" s="36">
        <f>SUM(H45:H47)</f>
        <v>8336</v>
      </c>
      <c r="I44" s="44">
        <f t="shared" si="3"/>
        <v>107.10172744721689</v>
      </c>
    </row>
    <row r="45" spans="1:9" s="2" customFormat="1" ht="12.75">
      <c r="A45" s="81" t="s">
        <v>40</v>
      </c>
      <c r="B45" s="10">
        <v>443</v>
      </c>
      <c r="C45" s="11">
        <v>6376</v>
      </c>
      <c r="D45" s="11">
        <v>6437</v>
      </c>
      <c r="E45" s="28">
        <f t="shared" si="0"/>
        <v>1453.0474040632055</v>
      </c>
      <c r="F45" s="59">
        <f t="shared" si="1"/>
        <v>100.95671267252196</v>
      </c>
      <c r="G45" s="52">
        <f t="shared" si="2"/>
        <v>61</v>
      </c>
      <c r="H45" s="27">
        <v>2849</v>
      </c>
      <c r="I45" s="69">
        <f t="shared" si="3"/>
        <v>225.93892593892596</v>
      </c>
    </row>
    <row r="46" spans="1:9" s="2" customFormat="1" ht="12.75" hidden="1">
      <c r="A46" s="81" t="s">
        <v>46</v>
      </c>
      <c r="B46" s="10"/>
      <c r="C46" s="11"/>
      <c r="D46" s="11"/>
      <c r="E46" s="28">
        <f aca="true" t="shared" si="4" ref="E46:E65">IF(B46=0,"",D46/B46*100)</f>
      </c>
      <c r="F46" s="59">
        <f aca="true" t="shared" si="5" ref="F46:F65">IF(C46=0,"",D46/C46*100)</f>
      </c>
      <c r="G46" s="52">
        <f aca="true" t="shared" si="6" ref="G46:G65">D46-C46</f>
        <v>0</v>
      </c>
      <c r="H46" s="27"/>
      <c r="I46" s="69">
        <f aca="true" t="shared" si="7" ref="I46:I65">IF(H46=0,"",D46/H46*100)</f>
      </c>
    </row>
    <row r="47" spans="1:9" s="2" customFormat="1" ht="12.75">
      <c r="A47" s="81" t="s">
        <v>43</v>
      </c>
      <c r="B47" s="10">
        <v>3365</v>
      </c>
      <c r="C47" s="11">
        <v>1953</v>
      </c>
      <c r="D47" s="11">
        <v>2491</v>
      </c>
      <c r="E47" s="28">
        <f t="shared" si="4"/>
        <v>74.02674591381873</v>
      </c>
      <c r="F47" s="59">
        <f t="shared" si="5"/>
        <v>127.547363031234</v>
      </c>
      <c r="G47" s="52">
        <f t="shared" si="6"/>
        <v>538</v>
      </c>
      <c r="H47" s="18">
        <v>5487</v>
      </c>
      <c r="I47" s="69">
        <f t="shared" si="7"/>
        <v>45.39821396026973</v>
      </c>
    </row>
    <row r="48" spans="1:9" ht="12.75">
      <c r="A48" s="5" t="s">
        <v>24</v>
      </c>
      <c r="B48" s="6">
        <v>2303</v>
      </c>
      <c r="C48" s="8">
        <v>4476</v>
      </c>
      <c r="D48" s="8">
        <v>5054</v>
      </c>
      <c r="E48" s="9">
        <f t="shared" si="4"/>
        <v>219.45288753799392</v>
      </c>
      <c r="F48" s="43">
        <f t="shared" si="5"/>
        <v>112.91331546023235</v>
      </c>
      <c r="G48" s="53">
        <f t="shared" si="6"/>
        <v>578</v>
      </c>
      <c r="H48" s="26">
        <v>5602</v>
      </c>
      <c r="I48" s="44">
        <f t="shared" si="7"/>
        <v>90.21777936451268</v>
      </c>
    </row>
    <row r="49" spans="1:9" ht="13.5" customHeight="1" thickBot="1">
      <c r="A49" s="82" t="s">
        <v>2</v>
      </c>
      <c r="B49" s="76">
        <v>399</v>
      </c>
      <c r="C49" s="77">
        <v>7397</v>
      </c>
      <c r="D49" s="77">
        <v>8031</v>
      </c>
      <c r="E49" s="9">
        <f t="shared" si="4"/>
        <v>2012.7819548872183</v>
      </c>
      <c r="F49" s="43">
        <f t="shared" si="5"/>
        <v>108.5710423144518</v>
      </c>
      <c r="G49" s="53">
        <f t="shared" si="6"/>
        <v>634</v>
      </c>
      <c r="H49" s="78">
        <v>1354</v>
      </c>
      <c r="I49" s="44">
        <f t="shared" si="7"/>
        <v>593.1314623338257</v>
      </c>
    </row>
    <row r="50" spans="1:9" s="42" customFormat="1" ht="13.5" thickBot="1">
      <c r="A50" s="84" t="s">
        <v>29</v>
      </c>
      <c r="B50" s="22">
        <f>SUM(B11+B13+B18+B24++B27+B28+B32+B40+B42+B44+B48+B49)</f>
        <v>507120</v>
      </c>
      <c r="C50" s="22">
        <f>SUM(C11+C13+C18+C24++C27+C28+C32+C40+C42+C44+C48+C49)</f>
        <v>564673</v>
      </c>
      <c r="D50" s="22">
        <f>SUM(D11+D13+D18+D24++D27+D28+D32+D40+D42+D44+D48+D49)</f>
        <v>629420</v>
      </c>
      <c r="E50" s="49">
        <f t="shared" si="4"/>
        <v>124.11657990219278</v>
      </c>
      <c r="F50" s="47">
        <f t="shared" si="5"/>
        <v>111.46628225539384</v>
      </c>
      <c r="G50" s="54">
        <f t="shared" si="6"/>
        <v>64747</v>
      </c>
      <c r="H50" s="22">
        <f>SUM(H11+H13+H18+H24+H27+H28+H32+H40+H42+H44+H48+H49)</f>
        <v>565252</v>
      </c>
      <c r="I50" s="50">
        <f t="shared" si="7"/>
        <v>111.35210490188447</v>
      </c>
    </row>
    <row r="51" spans="1:9" ht="13.5" thickBot="1">
      <c r="A51" s="40" t="s">
        <v>3</v>
      </c>
      <c r="B51" s="41">
        <f>SUM(B52:B61)</f>
        <v>1790739</v>
      </c>
      <c r="C51" s="41">
        <f>SUM(C52:C61)</f>
        <v>2149527</v>
      </c>
      <c r="D51" s="68">
        <f>SUM(D52:D61)</f>
        <v>2135129</v>
      </c>
      <c r="E51" s="46">
        <f t="shared" si="4"/>
        <v>119.23172500291778</v>
      </c>
      <c r="F51" s="45">
        <f t="shared" si="5"/>
        <v>99.33017822060388</v>
      </c>
      <c r="G51" s="55">
        <f t="shared" si="6"/>
        <v>-14398</v>
      </c>
      <c r="H51" s="68">
        <f>SUM(H52:H61)</f>
        <v>1843448</v>
      </c>
      <c r="I51" s="48">
        <f t="shared" si="7"/>
        <v>115.82257812533905</v>
      </c>
    </row>
    <row r="52" spans="1:9" ht="12.75">
      <c r="A52" s="64" t="s">
        <v>25</v>
      </c>
      <c r="B52" s="19">
        <v>267124</v>
      </c>
      <c r="C52" s="20">
        <v>429769</v>
      </c>
      <c r="D52" s="96">
        <v>429769</v>
      </c>
      <c r="E52" s="66">
        <f>IF(B52=0,"",D52/B52*100)</f>
        <v>160.887453018074</v>
      </c>
      <c r="F52" s="72">
        <f t="shared" si="5"/>
        <v>100</v>
      </c>
      <c r="G52" s="67">
        <f t="shared" si="6"/>
        <v>0</v>
      </c>
      <c r="H52" s="96">
        <v>267124</v>
      </c>
      <c r="I52" s="73">
        <f t="shared" si="7"/>
        <v>160.887453018074</v>
      </c>
    </row>
    <row r="53" spans="1:9" ht="12.75">
      <c r="A53" s="34" t="s">
        <v>26</v>
      </c>
      <c r="B53" s="4">
        <v>150455</v>
      </c>
      <c r="C53" s="7"/>
      <c r="D53" s="7"/>
      <c r="E53" s="28">
        <f>IF(B53=0,"",D53/B53*100)</f>
        <v>0</v>
      </c>
      <c r="F53" s="59">
        <f t="shared" si="5"/>
      </c>
      <c r="G53" s="52">
        <f t="shared" si="6"/>
        <v>0</v>
      </c>
      <c r="H53" s="7">
        <v>150455</v>
      </c>
      <c r="I53" s="69">
        <f t="shared" si="7"/>
        <v>0</v>
      </c>
    </row>
    <row r="54" spans="1:9" ht="12.75" hidden="1">
      <c r="A54" s="34" t="s">
        <v>39</v>
      </c>
      <c r="B54" s="4"/>
      <c r="C54" s="7"/>
      <c r="D54" s="7"/>
      <c r="E54" s="28">
        <f t="shared" si="4"/>
      </c>
      <c r="F54" s="59">
        <f t="shared" si="5"/>
      </c>
      <c r="G54" s="52">
        <f t="shared" si="6"/>
        <v>0</v>
      </c>
      <c r="H54" s="7"/>
      <c r="I54" s="69">
        <f t="shared" si="7"/>
      </c>
    </row>
    <row r="55" spans="1:9" ht="12.75">
      <c r="A55" s="31" t="s">
        <v>51</v>
      </c>
      <c r="B55" s="21">
        <v>381095</v>
      </c>
      <c r="C55" s="7">
        <v>534436</v>
      </c>
      <c r="D55" s="7">
        <v>523790</v>
      </c>
      <c r="E55" s="28">
        <f>IF(B55=0,"",D55/B55*100)</f>
        <v>137.44341961977983</v>
      </c>
      <c r="F55" s="59">
        <f t="shared" si="5"/>
        <v>98.00799347349354</v>
      </c>
      <c r="G55" s="52">
        <f t="shared" si="6"/>
        <v>-10646</v>
      </c>
      <c r="H55" s="7">
        <v>395154</v>
      </c>
      <c r="I55" s="69">
        <f t="shared" si="7"/>
        <v>132.55338425019107</v>
      </c>
    </row>
    <row r="56" spans="1:9" ht="12.75">
      <c r="A56" s="31" t="s">
        <v>52</v>
      </c>
      <c r="B56" s="21">
        <v>974908</v>
      </c>
      <c r="C56" s="17">
        <v>1137975</v>
      </c>
      <c r="D56" s="17">
        <v>1138735</v>
      </c>
      <c r="E56" s="28">
        <f t="shared" si="4"/>
        <v>116.80435487245977</v>
      </c>
      <c r="F56" s="59">
        <f t="shared" si="5"/>
        <v>100.06678529844679</v>
      </c>
      <c r="G56" s="52">
        <f t="shared" si="6"/>
        <v>760</v>
      </c>
      <c r="H56" s="17">
        <v>1013029</v>
      </c>
      <c r="I56" s="69">
        <f t="shared" si="7"/>
        <v>112.40892412754224</v>
      </c>
    </row>
    <row r="57" spans="1:9" ht="12.75">
      <c r="A57" s="62" t="s">
        <v>47</v>
      </c>
      <c r="B57" s="65">
        <v>9962</v>
      </c>
      <c r="C57" s="17">
        <v>38210</v>
      </c>
      <c r="D57" s="17">
        <v>33629</v>
      </c>
      <c r="E57" s="28">
        <f>IF(B57=0,"",D57/B57*100)</f>
        <v>337.5727765508934</v>
      </c>
      <c r="F57" s="59">
        <f t="shared" si="5"/>
        <v>88.01099188694059</v>
      </c>
      <c r="G57" s="52">
        <f t="shared" si="6"/>
        <v>-4581</v>
      </c>
      <c r="H57" s="17">
        <v>10466</v>
      </c>
      <c r="I57" s="74">
        <f t="shared" si="7"/>
        <v>321.316644372253</v>
      </c>
    </row>
    <row r="58" spans="1:9" ht="12.75">
      <c r="A58" s="62" t="s">
        <v>54</v>
      </c>
      <c r="B58" s="21">
        <v>371</v>
      </c>
      <c r="C58" s="17">
        <v>301</v>
      </c>
      <c r="D58" s="17">
        <v>301</v>
      </c>
      <c r="E58" s="28">
        <f>IF(B58=0,"",D58/B58*100)</f>
        <v>81.13207547169812</v>
      </c>
      <c r="F58" s="59">
        <f t="shared" si="5"/>
        <v>100</v>
      </c>
      <c r="G58" s="63">
        <f t="shared" si="6"/>
        <v>0</v>
      </c>
      <c r="H58" s="17">
        <v>770</v>
      </c>
      <c r="I58" s="74">
        <f t="shared" si="7"/>
        <v>39.09090909090909</v>
      </c>
    </row>
    <row r="59" spans="1:9" ht="12.75">
      <c r="A59" s="62" t="s">
        <v>53</v>
      </c>
      <c r="B59" s="21">
        <v>15744</v>
      </c>
      <c r="C59" s="17">
        <v>8474</v>
      </c>
      <c r="D59" s="17">
        <v>8545</v>
      </c>
      <c r="E59" s="28">
        <f t="shared" si="4"/>
        <v>54.27464430894309</v>
      </c>
      <c r="F59" s="59">
        <f t="shared" si="5"/>
        <v>100.83785697427426</v>
      </c>
      <c r="G59" s="63">
        <f t="shared" si="6"/>
        <v>71</v>
      </c>
      <c r="H59" s="17">
        <v>15389</v>
      </c>
      <c r="I59" s="74">
        <f t="shared" si="7"/>
        <v>55.526674897654175</v>
      </c>
    </row>
    <row r="60" spans="1:9" ht="12.75">
      <c r="A60" s="14" t="s">
        <v>45</v>
      </c>
      <c r="B60" s="79">
        <v>946</v>
      </c>
      <c r="C60" s="13">
        <v>1546</v>
      </c>
      <c r="D60" s="13">
        <v>1546</v>
      </c>
      <c r="E60" s="9">
        <f>IF(B60=0,"",D60/B60*100)</f>
        <v>163.42494714587738</v>
      </c>
      <c r="F60" s="43">
        <f>IF(C60=0,"",D60/C60*100)</f>
        <v>100</v>
      </c>
      <c r="G60" s="53">
        <f>D60-C60</f>
        <v>0</v>
      </c>
      <c r="H60" s="13">
        <v>946</v>
      </c>
      <c r="I60" s="44">
        <f>IF(H60=0,"",D60/H60*100)</f>
        <v>163.42494714587738</v>
      </c>
    </row>
    <row r="61" spans="1:9" ht="13.5" thickBot="1">
      <c r="A61" s="41" t="s">
        <v>38</v>
      </c>
      <c r="B61" s="80">
        <v>-9866</v>
      </c>
      <c r="C61" s="35">
        <v>-1184</v>
      </c>
      <c r="D61" s="35">
        <v>-1186</v>
      </c>
      <c r="E61" s="9">
        <f>IF(B61=0,"",D61/B61*100)</f>
        <v>12.021082505574702</v>
      </c>
      <c r="F61" s="43">
        <f>IF(C61=0,"",D61/C61*100)</f>
        <v>100.16891891891892</v>
      </c>
      <c r="G61" s="53">
        <f>D61-C61</f>
        <v>-2</v>
      </c>
      <c r="H61" s="35">
        <v>-9885</v>
      </c>
      <c r="I61" s="44">
        <f>IF(H61=0,"",D61/H61*100)</f>
        <v>11.997976732422863</v>
      </c>
    </row>
    <row r="62" spans="1:9" ht="13.5" thickBot="1">
      <c r="A62" s="22" t="s">
        <v>7</v>
      </c>
      <c r="B62" s="22">
        <f>SUM(B50,B51,)</f>
        <v>2297859</v>
      </c>
      <c r="C62" s="22">
        <f>SUM(C50,C51,)</f>
        <v>2714200</v>
      </c>
      <c r="D62" s="22">
        <f>SUM(D50,D51,)</f>
        <v>2764549</v>
      </c>
      <c r="E62" s="51">
        <f t="shared" si="4"/>
        <v>120.30977531693634</v>
      </c>
      <c r="F62" s="47">
        <f t="shared" si="5"/>
        <v>101.85502173752856</v>
      </c>
      <c r="G62" s="54">
        <f t="shared" si="6"/>
        <v>50349</v>
      </c>
      <c r="H62" s="22">
        <f>SUM(H50,H51,)</f>
        <v>2408700</v>
      </c>
      <c r="I62" s="50">
        <f t="shared" si="7"/>
        <v>114.77348777348777</v>
      </c>
    </row>
    <row r="63" spans="1:9" ht="12.75">
      <c r="A63" s="64" t="s">
        <v>30</v>
      </c>
      <c r="B63" s="4"/>
      <c r="C63" s="7"/>
      <c r="D63" s="96"/>
      <c r="E63" s="29">
        <f t="shared" si="4"/>
      </c>
      <c r="F63" s="60">
        <f t="shared" si="5"/>
      </c>
      <c r="G63" s="56">
        <f t="shared" si="6"/>
        <v>0</v>
      </c>
      <c r="H63" s="18"/>
      <c r="I63" s="75">
        <f t="shared" si="7"/>
      </c>
    </row>
    <row r="64" spans="1:9" ht="13.5" thickBot="1">
      <c r="A64" s="34" t="s">
        <v>4</v>
      </c>
      <c r="B64" s="4">
        <v>97923</v>
      </c>
      <c r="C64" s="7">
        <v>155417</v>
      </c>
      <c r="D64" s="7">
        <v>155417</v>
      </c>
      <c r="E64" s="28">
        <f t="shared" si="4"/>
        <v>158.71347895795677</v>
      </c>
      <c r="F64" s="59">
        <f t="shared" si="5"/>
        <v>100</v>
      </c>
      <c r="G64" s="57">
        <f t="shared" si="6"/>
        <v>0</v>
      </c>
      <c r="H64" s="18">
        <v>96631</v>
      </c>
      <c r="I64" s="69">
        <f t="shared" si="7"/>
        <v>160.83554966832588</v>
      </c>
    </row>
    <row r="65" spans="1:9" ht="13.5" thickBot="1">
      <c r="A65" s="84" t="s">
        <v>6</v>
      </c>
      <c r="B65" s="22">
        <f>SUM(B62,B63,B64,)</f>
        <v>2395782</v>
      </c>
      <c r="C65" s="22">
        <f>SUM(C62,C63,C64,)</f>
        <v>2869617</v>
      </c>
      <c r="D65" s="22">
        <f>SUM(D62,D63,D64,)</f>
        <v>2919966</v>
      </c>
      <c r="E65" s="51">
        <f t="shared" si="4"/>
        <v>121.87945313889159</v>
      </c>
      <c r="F65" s="47">
        <f t="shared" si="5"/>
        <v>101.75455470189925</v>
      </c>
      <c r="G65" s="54">
        <f t="shared" si="6"/>
        <v>50349</v>
      </c>
      <c r="H65" s="22">
        <f>SUM(H62,H63,H64,)</f>
        <v>2505331</v>
      </c>
      <c r="I65" s="50">
        <f t="shared" si="7"/>
        <v>116.55010854853111</v>
      </c>
    </row>
    <row r="69" ht="12.75">
      <c r="A69" s="93" t="s">
        <v>61</v>
      </c>
    </row>
    <row r="70" spans="1:6" ht="12.75">
      <c r="A70" t="s">
        <v>62</v>
      </c>
      <c r="F70" t="s">
        <v>63</v>
      </c>
    </row>
    <row r="71" spans="1:5" ht="12.75">
      <c r="A71" s="1"/>
      <c r="E71" s="1"/>
    </row>
    <row r="72" ht="12.75">
      <c r="A72" t="s">
        <v>58</v>
      </c>
    </row>
  </sheetData>
  <sheetProtection/>
  <mergeCells count="6">
    <mergeCell ref="E8:G9"/>
    <mergeCell ref="A8:A10"/>
    <mergeCell ref="D8:D10"/>
    <mergeCell ref="I8:I10"/>
    <mergeCell ref="H8:H10"/>
    <mergeCell ref="B8:C10"/>
  </mergeCells>
  <printOptions/>
  <pageMargins left="0.4724409448818898" right="0.2362204724409449" top="0.5118110236220472" bottom="0.7086614173228347" header="0.5118110236220472" footer="0.393700787401574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65" sqref="G65"/>
    </sheetView>
  </sheetViews>
  <sheetFormatPr defaultColWidth="9.00390625" defaultRowHeight="12.75"/>
  <cols>
    <col min="1" max="1" width="52.875" style="0" customWidth="1"/>
    <col min="2" max="2" width="9.375" style="0" customWidth="1"/>
    <col min="3" max="3" width="10.375" style="0" customWidth="1"/>
    <col min="4" max="4" width="9.875" style="0" customWidth="1"/>
    <col min="5" max="5" width="7.75390625" style="0" hidden="1" customWidth="1"/>
    <col min="6" max="6" width="7.75390625" style="0" customWidth="1"/>
    <col min="7" max="7" width="8.25390625" style="0" customWidth="1"/>
    <col min="8" max="8" width="7.75390625" style="0" customWidth="1"/>
    <col min="9" max="9" width="8.875" style="0" customWidth="1"/>
    <col min="10" max="10" width="7.00390625" style="0" customWidth="1"/>
  </cols>
  <sheetData>
    <row r="2" spans="1:6" ht="12.75">
      <c r="A2" s="24"/>
      <c r="E2" s="23"/>
      <c r="F2" s="23"/>
    </row>
    <row r="3" ht="12.75">
      <c r="A3" s="1" t="s">
        <v>50</v>
      </c>
    </row>
    <row r="4" spans="1:9" ht="12.75">
      <c r="A4" s="2" t="s">
        <v>66</v>
      </c>
      <c r="I4" t="s">
        <v>5</v>
      </c>
    </row>
    <row r="5" ht="12.75">
      <c r="A5" s="2"/>
    </row>
    <row r="6" ht="12.75">
      <c r="A6" s="2"/>
    </row>
    <row r="7" ht="13.5" thickBot="1">
      <c r="A7" s="2"/>
    </row>
    <row r="8" spans="1:10" ht="13.5" customHeight="1">
      <c r="A8" s="134" t="s">
        <v>0</v>
      </c>
      <c r="B8" s="128" t="s">
        <v>70</v>
      </c>
      <c r="C8" s="128" t="s">
        <v>71</v>
      </c>
      <c r="D8" s="137" t="s">
        <v>37</v>
      </c>
      <c r="E8" s="128" t="s">
        <v>73</v>
      </c>
      <c r="F8" s="129"/>
      <c r="G8" s="130"/>
      <c r="H8" s="145" t="s">
        <v>72</v>
      </c>
      <c r="I8" s="140" t="s">
        <v>67</v>
      </c>
      <c r="J8" s="137" t="s">
        <v>68</v>
      </c>
    </row>
    <row r="9" spans="1:10" ht="26.25" customHeight="1" thickBot="1">
      <c r="A9" s="135"/>
      <c r="B9" s="143"/>
      <c r="C9" s="143"/>
      <c r="D9" s="138"/>
      <c r="E9" s="131"/>
      <c r="F9" s="132"/>
      <c r="G9" s="133"/>
      <c r="H9" s="146"/>
      <c r="I9" s="141"/>
      <c r="J9" s="138"/>
    </row>
    <row r="10" spans="1:10" ht="85.5" customHeight="1" thickBot="1">
      <c r="A10" s="136"/>
      <c r="B10" s="131"/>
      <c r="C10" s="131"/>
      <c r="D10" s="139"/>
      <c r="E10" s="94" t="s">
        <v>9</v>
      </c>
      <c r="F10" s="94" t="s">
        <v>9</v>
      </c>
      <c r="G10" s="94" t="s">
        <v>10</v>
      </c>
      <c r="H10" s="147"/>
      <c r="I10" s="142"/>
      <c r="J10" s="139"/>
    </row>
    <row r="11" spans="1:10" ht="12.75">
      <c r="A11" s="3" t="s">
        <v>14</v>
      </c>
      <c r="B11" s="3">
        <f>SUM(B12:B12)</f>
        <v>284287</v>
      </c>
      <c r="C11" s="85">
        <f>SUM(C12:C12)</f>
        <v>284287</v>
      </c>
      <c r="D11" s="85">
        <f>SUM(D12:D12)</f>
        <v>303681</v>
      </c>
      <c r="E11" s="86">
        <f aca="true" t="shared" si="0" ref="E11:E65">IF(B11=0,"",D11/B11*100)</f>
        <v>106.821979197079</v>
      </c>
      <c r="F11" s="87">
        <f aca="true" t="shared" si="1" ref="F11:F42">IF(C11=0,"",D11/C11*100)</f>
        <v>106.821979197079</v>
      </c>
      <c r="G11" s="88">
        <f aca="true" t="shared" si="2" ref="G11:G65">D11-C11</f>
        <v>19394</v>
      </c>
      <c r="H11" s="111">
        <f>IF(B11=0,"",D11/B11*100)</f>
        <v>106.821979197079</v>
      </c>
      <c r="I11" s="89">
        <f>SUM(I12:I12)</f>
        <v>285967</v>
      </c>
      <c r="J11" s="90">
        <f aca="true" t="shared" si="3" ref="J11:J65">IF(I11=0,"",D11/I11*100)</f>
        <v>106.19442103459491</v>
      </c>
    </row>
    <row r="12" spans="1:10" ht="12.75">
      <c r="A12" s="31" t="s">
        <v>8</v>
      </c>
      <c r="B12" s="4">
        <v>284287</v>
      </c>
      <c r="C12" s="7">
        <v>284287</v>
      </c>
      <c r="D12" s="7">
        <v>303681</v>
      </c>
      <c r="E12" s="28">
        <f t="shared" si="0"/>
        <v>106.821979197079</v>
      </c>
      <c r="F12" s="59">
        <f t="shared" si="1"/>
        <v>106.821979197079</v>
      </c>
      <c r="G12" s="52">
        <f t="shared" si="2"/>
        <v>19394</v>
      </c>
      <c r="H12" s="112">
        <f aca="true" t="shared" si="4" ref="H12:H65">IF(B12=0,"",D12/B12*100)</f>
        <v>106.821979197079</v>
      </c>
      <c r="I12" s="18">
        <v>285967</v>
      </c>
      <c r="J12" s="69">
        <f t="shared" si="3"/>
        <v>106.19442103459491</v>
      </c>
    </row>
    <row r="13" spans="1:10" ht="12.75">
      <c r="A13" s="82" t="s">
        <v>27</v>
      </c>
      <c r="B13" s="6">
        <f>SUM(B14:B17)</f>
        <v>28532</v>
      </c>
      <c r="C13" s="6">
        <f>SUM(C14:C17)</f>
        <v>35332</v>
      </c>
      <c r="D13" s="6">
        <f>SUM(D14:D17)</f>
        <v>38893</v>
      </c>
      <c r="E13" s="9">
        <f t="shared" si="0"/>
        <v>136.31361278564418</v>
      </c>
      <c r="F13" s="43">
        <f t="shared" si="1"/>
        <v>110.07868221442318</v>
      </c>
      <c r="G13" s="53">
        <f t="shared" si="2"/>
        <v>3561</v>
      </c>
      <c r="H13" s="115">
        <f t="shared" si="4"/>
        <v>136.31361278564418</v>
      </c>
      <c r="I13" s="26">
        <f>SUM(I14:I17)</f>
        <v>36317</v>
      </c>
      <c r="J13" s="44">
        <f t="shared" si="3"/>
        <v>107.0930968967701</v>
      </c>
    </row>
    <row r="14" spans="1:10" ht="12.75">
      <c r="A14" s="97" t="s">
        <v>69</v>
      </c>
      <c r="B14" s="117">
        <v>7976</v>
      </c>
      <c r="C14" s="98">
        <v>12100</v>
      </c>
      <c r="D14" s="99">
        <v>12987</v>
      </c>
      <c r="E14" s="100"/>
      <c r="F14" s="101">
        <f t="shared" si="1"/>
        <v>107.33057851239668</v>
      </c>
      <c r="G14" s="102">
        <f t="shared" si="2"/>
        <v>887</v>
      </c>
      <c r="H14" s="112">
        <f t="shared" si="4"/>
        <v>162.8259779338014</v>
      </c>
      <c r="I14" s="99"/>
      <c r="J14" s="103">
        <f t="shared" si="3"/>
      </c>
    </row>
    <row r="15" spans="1:10" s="12" customFormat="1" ht="12.75">
      <c r="A15" s="32" t="s">
        <v>11</v>
      </c>
      <c r="B15" s="10">
        <v>9186</v>
      </c>
      <c r="C15" s="11">
        <v>6231</v>
      </c>
      <c r="D15" s="11">
        <v>6420</v>
      </c>
      <c r="E15" s="15">
        <f t="shared" si="0"/>
        <v>69.88896146309601</v>
      </c>
      <c r="F15" s="70">
        <f t="shared" si="1"/>
        <v>103.03322099181511</v>
      </c>
      <c r="G15" s="52">
        <f t="shared" si="2"/>
        <v>189</v>
      </c>
      <c r="H15" s="112">
        <f t="shared" si="4"/>
        <v>69.88896146309601</v>
      </c>
      <c r="I15" s="27">
        <v>23321</v>
      </c>
      <c r="J15" s="69">
        <f t="shared" si="3"/>
        <v>27.528836670811714</v>
      </c>
    </row>
    <row r="16" spans="1:10" s="12" customFormat="1" ht="12.75">
      <c r="A16" s="32" t="s">
        <v>13</v>
      </c>
      <c r="B16" s="10">
        <v>10159</v>
      </c>
      <c r="C16" s="11">
        <v>11217</v>
      </c>
      <c r="D16" s="11">
        <v>11282</v>
      </c>
      <c r="E16" s="28">
        <f t="shared" si="0"/>
        <v>111.05423762181317</v>
      </c>
      <c r="F16" s="59">
        <f t="shared" si="1"/>
        <v>100.57947757867522</v>
      </c>
      <c r="G16" s="52">
        <f t="shared" si="2"/>
        <v>65</v>
      </c>
      <c r="H16" s="112">
        <f t="shared" si="4"/>
        <v>111.05423762181317</v>
      </c>
      <c r="I16" s="27">
        <v>11836</v>
      </c>
      <c r="J16" s="69">
        <f t="shared" si="3"/>
        <v>95.31936465021967</v>
      </c>
    </row>
    <row r="17" spans="1:10" s="12" customFormat="1" ht="12.75">
      <c r="A17" s="31" t="s">
        <v>48</v>
      </c>
      <c r="B17" s="10">
        <v>1211</v>
      </c>
      <c r="C17" s="11">
        <v>5784</v>
      </c>
      <c r="D17" s="11">
        <v>8204</v>
      </c>
      <c r="E17" s="28">
        <f t="shared" si="0"/>
        <v>677.456647398844</v>
      </c>
      <c r="F17" s="59">
        <f t="shared" si="1"/>
        <v>141.8395573997234</v>
      </c>
      <c r="G17" s="52">
        <f t="shared" si="2"/>
        <v>2420</v>
      </c>
      <c r="H17" s="112">
        <f t="shared" si="4"/>
        <v>677.456647398844</v>
      </c>
      <c r="I17" s="27">
        <v>1160</v>
      </c>
      <c r="J17" s="69">
        <f t="shared" si="3"/>
        <v>707.2413793103448</v>
      </c>
    </row>
    <row r="18" spans="1:10" ht="12.75">
      <c r="A18" s="82" t="s">
        <v>28</v>
      </c>
      <c r="B18" s="5">
        <f>SUM(B19:B23)</f>
        <v>101727</v>
      </c>
      <c r="C18" s="5">
        <f>SUM(C19:C23)</f>
        <v>111727</v>
      </c>
      <c r="D18" s="5">
        <f>SUM(D19:D23)</f>
        <v>128678</v>
      </c>
      <c r="E18" s="9">
        <f t="shared" si="0"/>
        <v>126.49345798067377</v>
      </c>
      <c r="F18" s="43">
        <f t="shared" si="1"/>
        <v>115.17180269764695</v>
      </c>
      <c r="G18" s="53">
        <f t="shared" si="2"/>
        <v>16951</v>
      </c>
      <c r="H18" s="115">
        <f t="shared" si="4"/>
        <v>126.49345798067377</v>
      </c>
      <c r="I18" s="25">
        <f>SUM(I19:I23)</f>
        <v>104379</v>
      </c>
      <c r="J18" s="44">
        <f t="shared" si="3"/>
        <v>123.27958689008325</v>
      </c>
    </row>
    <row r="19" spans="1:10" ht="12.75">
      <c r="A19" s="31" t="s">
        <v>35</v>
      </c>
      <c r="B19" s="4">
        <v>20727</v>
      </c>
      <c r="C19" s="7">
        <v>20727</v>
      </c>
      <c r="D19" s="7">
        <v>26419</v>
      </c>
      <c r="E19" s="15">
        <f t="shared" si="0"/>
        <v>127.46176484778309</v>
      </c>
      <c r="F19" s="70">
        <f t="shared" si="1"/>
        <v>127.46176484778309</v>
      </c>
      <c r="G19" s="52">
        <f t="shared" si="2"/>
        <v>5692</v>
      </c>
      <c r="H19" s="112">
        <f t="shared" si="4"/>
        <v>127.46176484778309</v>
      </c>
      <c r="I19" s="18">
        <v>22161</v>
      </c>
      <c r="J19" s="69">
        <f t="shared" si="3"/>
        <v>119.21393438924237</v>
      </c>
    </row>
    <row r="20" spans="1:10" ht="12.75" hidden="1">
      <c r="A20" s="31" t="s">
        <v>15</v>
      </c>
      <c r="B20" s="4"/>
      <c r="C20" s="7"/>
      <c r="D20" s="7"/>
      <c r="E20" s="28">
        <f t="shared" si="0"/>
      </c>
      <c r="F20" s="59">
        <f t="shared" si="1"/>
      </c>
      <c r="G20" s="52">
        <f t="shared" si="2"/>
        <v>0</v>
      </c>
      <c r="H20" s="112">
        <f t="shared" si="4"/>
      </c>
      <c r="I20" s="18"/>
      <c r="J20" s="69">
        <f t="shared" si="3"/>
      </c>
    </row>
    <row r="21" spans="1:10" ht="12.75" hidden="1">
      <c r="A21" s="31" t="s">
        <v>31</v>
      </c>
      <c r="B21" s="4"/>
      <c r="C21" s="7"/>
      <c r="D21" s="7"/>
      <c r="E21" s="28">
        <f t="shared" si="0"/>
      </c>
      <c r="F21" s="59">
        <f t="shared" si="1"/>
      </c>
      <c r="G21" s="52">
        <f t="shared" si="2"/>
        <v>0</v>
      </c>
      <c r="H21" s="112">
        <f t="shared" si="4"/>
      </c>
      <c r="I21" s="18"/>
      <c r="J21" s="44">
        <f t="shared" si="3"/>
      </c>
    </row>
    <row r="22" spans="1:10" ht="12.75" hidden="1">
      <c r="A22" s="31" t="s">
        <v>32</v>
      </c>
      <c r="B22" s="4"/>
      <c r="C22" s="7"/>
      <c r="D22" s="7"/>
      <c r="E22" s="28">
        <f t="shared" si="0"/>
      </c>
      <c r="F22" s="59">
        <f t="shared" si="1"/>
      </c>
      <c r="G22" s="52">
        <f t="shared" si="2"/>
        <v>0</v>
      </c>
      <c r="H22" s="112">
        <f t="shared" si="4"/>
      </c>
      <c r="I22" s="18"/>
      <c r="J22" s="44">
        <f t="shared" si="3"/>
      </c>
    </row>
    <row r="23" spans="1:10" ht="12.75">
      <c r="A23" s="31" t="s">
        <v>16</v>
      </c>
      <c r="B23" s="4">
        <v>81000</v>
      </c>
      <c r="C23" s="7">
        <v>91000</v>
      </c>
      <c r="D23" s="7">
        <v>102259</v>
      </c>
      <c r="E23" s="9">
        <f t="shared" si="0"/>
        <v>126.24567901234568</v>
      </c>
      <c r="F23" s="43">
        <f t="shared" si="1"/>
        <v>112.37252747252747</v>
      </c>
      <c r="G23" s="52">
        <f t="shared" si="2"/>
        <v>11259</v>
      </c>
      <c r="H23" s="112">
        <f t="shared" si="4"/>
        <v>126.24567901234568</v>
      </c>
      <c r="I23" s="18">
        <v>82218</v>
      </c>
      <c r="J23" s="44">
        <f t="shared" si="3"/>
        <v>124.37544090101925</v>
      </c>
    </row>
    <row r="24" spans="1:10" s="2" customFormat="1" ht="12.75">
      <c r="A24" s="83" t="s">
        <v>17</v>
      </c>
      <c r="B24" s="36">
        <f>SUM(B25:B26)</f>
        <v>6178</v>
      </c>
      <c r="C24" s="36">
        <f>SUM(C25:C26)</f>
        <v>6803</v>
      </c>
      <c r="D24" s="36">
        <f>SUM(D25:D26)</f>
        <v>7607</v>
      </c>
      <c r="E24" s="9">
        <f t="shared" si="0"/>
        <v>123.13046293298801</v>
      </c>
      <c r="F24" s="43">
        <f t="shared" si="1"/>
        <v>111.8183154490666</v>
      </c>
      <c r="G24" s="53">
        <f t="shared" si="2"/>
        <v>804</v>
      </c>
      <c r="H24" s="115">
        <f t="shared" si="4"/>
        <v>123.13046293298801</v>
      </c>
      <c r="I24" s="104">
        <f>SUM(I25:I26)</f>
        <v>8319</v>
      </c>
      <c r="J24" s="44">
        <f t="shared" si="3"/>
        <v>91.4412789998798</v>
      </c>
    </row>
    <row r="25" spans="1:10" s="2" customFormat="1" ht="12.75">
      <c r="A25" s="32" t="s">
        <v>33</v>
      </c>
      <c r="B25" s="91">
        <v>6178</v>
      </c>
      <c r="C25" s="33">
        <v>6803</v>
      </c>
      <c r="D25" s="33">
        <v>7607</v>
      </c>
      <c r="E25" s="15">
        <f t="shared" si="0"/>
        <v>123.13046293298801</v>
      </c>
      <c r="F25" s="70">
        <f t="shared" si="1"/>
        <v>111.8183154490666</v>
      </c>
      <c r="G25" s="71">
        <f t="shared" si="2"/>
        <v>804</v>
      </c>
      <c r="H25" s="112">
        <f t="shared" si="4"/>
        <v>123.13046293298801</v>
      </c>
      <c r="I25" s="27">
        <v>8319</v>
      </c>
      <c r="J25" s="69">
        <f t="shared" si="3"/>
        <v>91.4412789998798</v>
      </c>
    </row>
    <row r="26" spans="1:10" s="2" customFormat="1" ht="12.75" hidden="1">
      <c r="A26" s="32" t="s">
        <v>34</v>
      </c>
      <c r="B26" s="91"/>
      <c r="C26" s="33"/>
      <c r="D26" s="27"/>
      <c r="E26" s="15">
        <f t="shared" si="0"/>
      </c>
      <c r="F26" s="70">
        <f t="shared" si="1"/>
      </c>
      <c r="G26" s="71">
        <f t="shared" si="2"/>
        <v>0</v>
      </c>
      <c r="H26" s="112">
        <f t="shared" si="4"/>
      </c>
      <c r="I26" s="27"/>
      <c r="J26" s="69">
        <f t="shared" si="3"/>
      </c>
    </row>
    <row r="27" spans="1:10" s="2" customFormat="1" ht="12.75">
      <c r="A27" s="82" t="s">
        <v>49</v>
      </c>
      <c r="B27" s="80">
        <v>39222</v>
      </c>
      <c r="C27" s="13">
        <v>39222</v>
      </c>
      <c r="D27" s="26">
        <v>39976</v>
      </c>
      <c r="E27" s="9">
        <f t="shared" si="0"/>
        <v>101.92239049513027</v>
      </c>
      <c r="F27" s="43">
        <f t="shared" si="1"/>
        <v>101.92239049513027</v>
      </c>
      <c r="G27" s="53">
        <f t="shared" si="2"/>
        <v>754</v>
      </c>
      <c r="H27" s="115">
        <f t="shared" si="4"/>
        <v>101.92239049513027</v>
      </c>
      <c r="I27" s="26">
        <v>34343</v>
      </c>
      <c r="J27" s="44">
        <f t="shared" si="3"/>
        <v>116.40217802754565</v>
      </c>
    </row>
    <row r="28" spans="1:10" s="2" customFormat="1" ht="12.75" hidden="1">
      <c r="A28" s="83" t="s">
        <v>18</v>
      </c>
      <c r="B28" s="36">
        <f>SUM(B29:B31)</f>
        <v>0</v>
      </c>
      <c r="C28" s="36">
        <f>SUM(C29:C31)</f>
        <v>0</v>
      </c>
      <c r="D28" s="36">
        <f>SUM(D29:D31)</f>
        <v>0</v>
      </c>
      <c r="E28" s="9">
        <f t="shared" si="0"/>
      </c>
      <c r="F28" s="43">
        <f t="shared" si="1"/>
      </c>
      <c r="G28" s="53">
        <f t="shared" si="2"/>
        <v>0</v>
      </c>
      <c r="H28" s="112">
        <f t="shared" si="4"/>
      </c>
      <c r="I28" s="104">
        <f>SUM(I29:I31)</f>
        <v>0</v>
      </c>
      <c r="J28" s="44">
        <f t="shared" si="3"/>
      </c>
    </row>
    <row r="29" spans="1:10" s="2" customFormat="1" ht="12.75" hidden="1">
      <c r="A29" s="32" t="s">
        <v>36</v>
      </c>
      <c r="B29" s="91"/>
      <c r="C29" s="33"/>
      <c r="D29" s="27"/>
      <c r="E29" s="15">
        <f t="shared" si="0"/>
      </c>
      <c r="F29" s="70">
        <f t="shared" si="1"/>
      </c>
      <c r="G29" s="71">
        <f t="shared" si="2"/>
        <v>0</v>
      </c>
      <c r="H29" s="112">
        <f t="shared" si="4"/>
      </c>
      <c r="I29" s="27"/>
      <c r="J29" s="69">
        <f t="shared" si="3"/>
      </c>
    </row>
    <row r="30" spans="1:10" ht="12.75" hidden="1">
      <c r="A30" s="31" t="s">
        <v>19</v>
      </c>
      <c r="B30" s="4"/>
      <c r="C30" s="7"/>
      <c r="D30" s="7"/>
      <c r="E30" s="28">
        <f t="shared" si="0"/>
      </c>
      <c r="F30" s="59">
        <f t="shared" si="1"/>
      </c>
      <c r="G30" s="52">
        <f t="shared" si="2"/>
        <v>0</v>
      </c>
      <c r="H30" s="112">
        <f t="shared" si="4"/>
      </c>
      <c r="I30" s="18"/>
      <c r="J30" s="69">
        <f t="shared" si="3"/>
      </c>
    </row>
    <row r="31" spans="1:10" ht="12.75" hidden="1">
      <c r="A31" s="31" t="s">
        <v>1</v>
      </c>
      <c r="B31" s="4"/>
      <c r="C31" s="7"/>
      <c r="D31" s="7"/>
      <c r="E31" s="28">
        <f t="shared" si="0"/>
      </c>
      <c r="F31" s="59">
        <f t="shared" si="1"/>
      </c>
      <c r="G31" s="52">
        <f t="shared" si="2"/>
        <v>0</v>
      </c>
      <c r="H31" s="112">
        <f t="shared" si="4"/>
      </c>
      <c r="I31" s="30"/>
      <c r="J31" s="69">
        <f t="shared" si="3"/>
      </c>
    </row>
    <row r="32" spans="1:10" ht="12.75">
      <c r="A32" s="5" t="s">
        <v>20</v>
      </c>
      <c r="B32" s="82">
        <f>SUM(B33:B39)</f>
        <v>54036</v>
      </c>
      <c r="C32" s="82">
        <f>SUM(C33:C39)</f>
        <v>53728</v>
      </c>
      <c r="D32" s="82">
        <f>SUM(D33:D39)</f>
        <v>74930</v>
      </c>
      <c r="E32" s="9">
        <f t="shared" si="0"/>
        <v>138.66681471611517</v>
      </c>
      <c r="F32" s="43">
        <f t="shared" si="1"/>
        <v>139.46173317450862</v>
      </c>
      <c r="G32" s="53">
        <f t="shared" si="2"/>
        <v>21202</v>
      </c>
      <c r="H32" s="115">
        <f t="shared" si="4"/>
        <v>138.66681471611517</v>
      </c>
      <c r="I32" s="105">
        <f>SUM(I33:I39)</f>
        <v>73166</v>
      </c>
      <c r="J32" s="44">
        <f t="shared" si="3"/>
        <v>102.41095590848208</v>
      </c>
    </row>
    <row r="33" spans="1:10" s="37" customFormat="1" ht="27" customHeight="1">
      <c r="A33" s="38" t="s">
        <v>44</v>
      </c>
      <c r="B33" s="92">
        <v>46806</v>
      </c>
      <c r="C33" s="39">
        <v>46806</v>
      </c>
      <c r="D33" s="39">
        <v>59948</v>
      </c>
      <c r="E33" s="9">
        <f t="shared" si="0"/>
        <v>128.0775968892877</v>
      </c>
      <c r="F33" s="43">
        <f t="shared" si="1"/>
        <v>128.0775968892877</v>
      </c>
      <c r="G33" s="52">
        <f t="shared" si="2"/>
        <v>13142</v>
      </c>
      <c r="H33" s="112">
        <f t="shared" si="4"/>
        <v>128.0775968892877</v>
      </c>
      <c r="I33" s="106">
        <v>61937</v>
      </c>
      <c r="J33" s="69">
        <f t="shared" si="3"/>
        <v>96.7886723606245</v>
      </c>
    </row>
    <row r="34" spans="1:10" ht="27" customHeight="1">
      <c r="A34" s="38" t="s">
        <v>56</v>
      </c>
      <c r="B34" s="4">
        <v>6630</v>
      </c>
      <c r="C34" s="7">
        <v>6630</v>
      </c>
      <c r="D34" s="17">
        <v>13343</v>
      </c>
      <c r="E34" s="9">
        <f t="shared" si="0"/>
        <v>201.25188536953243</v>
      </c>
      <c r="F34" s="43">
        <f t="shared" si="1"/>
        <v>201.25188536953243</v>
      </c>
      <c r="G34" s="52">
        <f t="shared" si="2"/>
        <v>6713</v>
      </c>
      <c r="H34" s="112">
        <f t="shared" si="4"/>
        <v>201.25188536953243</v>
      </c>
      <c r="I34" s="107">
        <v>8614</v>
      </c>
      <c r="J34" s="69">
        <f t="shared" si="3"/>
        <v>154.8990016252612</v>
      </c>
    </row>
    <row r="35" spans="1:10" ht="12.75" customHeight="1">
      <c r="A35" s="34" t="s">
        <v>12</v>
      </c>
      <c r="B35" s="4"/>
      <c r="C35" s="7"/>
      <c r="D35" s="16">
        <v>617</v>
      </c>
      <c r="E35" s="28">
        <f t="shared" si="0"/>
      </c>
      <c r="F35" s="59">
        <f t="shared" si="1"/>
      </c>
      <c r="G35" s="52">
        <f t="shared" si="2"/>
        <v>617</v>
      </c>
      <c r="H35" s="112">
        <f t="shared" si="4"/>
      </c>
      <c r="I35" s="108">
        <v>557</v>
      </c>
      <c r="J35" s="69">
        <f t="shared" si="3"/>
        <v>110.77199281867145</v>
      </c>
    </row>
    <row r="36" spans="1:10" ht="12.75">
      <c r="A36" s="34" t="s">
        <v>55</v>
      </c>
      <c r="B36" s="21"/>
      <c r="C36" s="17"/>
      <c r="D36" s="58">
        <v>642</v>
      </c>
      <c r="E36" s="28">
        <f t="shared" si="0"/>
      </c>
      <c r="F36" s="59">
        <f t="shared" si="1"/>
      </c>
      <c r="G36" s="52">
        <f t="shared" si="2"/>
        <v>642</v>
      </c>
      <c r="H36" s="112">
        <f t="shared" si="4"/>
      </c>
      <c r="I36" s="58">
        <v>1148</v>
      </c>
      <c r="J36" s="69">
        <f t="shared" si="3"/>
        <v>55.92334494773519</v>
      </c>
    </row>
    <row r="37" spans="1:10" ht="12.75">
      <c r="A37" s="34" t="s">
        <v>59</v>
      </c>
      <c r="B37" s="4"/>
      <c r="C37" s="17"/>
      <c r="D37" s="58">
        <v>33</v>
      </c>
      <c r="E37" s="28">
        <f t="shared" si="0"/>
      </c>
      <c r="F37" s="59">
        <f t="shared" si="1"/>
      </c>
      <c r="G37" s="52">
        <f t="shared" si="2"/>
        <v>33</v>
      </c>
      <c r="H37" s="112">
        <f t="shared" si="4"/>
      </c>
      <c r="I37" s="58">
        <v>16</v>
      </c>
      <c r="J37" s="69">
        <f t="shared" si="3"/>
        <v>206.25</v>
      </c>
    </row>
    <row r="38" spans="1:10" ht="12.75">
      <c r="A38" s="34" t="s">
        <v>57</v>
      </c>
      <c r="B38" s="4">
        <v>600</v>
      </c>
      <c r="C38" s="17">
        <v>292</v>
      </c>
      <c r="D38" s="95">
        <v>292</v>
      </c>
      <c r="E38" s="28">
        <f t="shared" si="0"/>
        <v>48.66666666666667</v>
      </c>
      <c r="F38" s="59">
        <f t="shared" si="1"/>
        <v>100</v>
      </c>
      <c r="G38" s="52">
        <f t="shared" si="2"/>
        <v>0</v>
      </c>
      <c r="H38" s="112">
        <f t="shared" si="4"/>
        <v>48.66666666666667</v>
      </c>
      <c r="I38" s="95">
        <v>868</v>
      </c>
      <c r="J38" s="69">
        <f t="shared" si="3"/>
        <v>33.6405529953917</v>
      </c>
    </row>
    <row r="39" spans="1:10" ht="12.75">
      <c r="A39" s="34" t="s">
        <v>60</v>
      </c>
      <c r="B39" s="4"/>
      <c r="C39" s="17"/>
      <c r="D39" s="95">
        <v>55</v>
      </c>
      <c r="E39" s="28">
        <f>IF(B39=0,"",D39/B39*100)</f>
      </c>
      <c r="F39" s="59">
        <f t="shared" si="1"/>
      </c>
      <c r="G39" s="52">
        <f>D39-C39</f>
        <v>55</v>
      </c>
      <c r="H39" s="112">
        <f t="shared" si="4"/>
      </c>
      <c r="I39" s="95">
        <v>26</v>
      </c>
      <c r="J39" s="69">
        <f>IF(I39=0,"",D39/I39*100)</f>
        <v>211.53846153846155</v>
      </c>
    </row>
    <row r="40" spans="1:10" s="2" customFormat="1" ht="12.75">
      <c r="A40" s="61" t="s">
        <v>21</v>
      </c>
      <c r="B40" s="36">
        <f>SUM(B41)</f>
        <v>687</v>
      </c>
      <c r="C40" s="36">
        <f>SUM(C41)</f>
        <v>349</v>
      </c>
      <c r="D40" s="36">
        <f>SUM(D41)</f>
        <v>351</v>
      </c>
      <c r="E40" s="9">
        <f t="shared" si="0"/>
        <v>51.09170305676856</v>
      </c>
      <c r="F40" s="43">
        <f t="shared" si="1"/>
        <v>100.57306590257879</v>
      </c>
      <c r="G40" s="53">
        <f t="shared" si="2"/>
        <v>2</v>
      </c>
      <c r="H40" s="112">
        <f t="shared" si="4"/>
        <v>51.09170305676856</v>
      </c>
      <c r="I40" s="104">
        <f>SUM(I41)</f>
        <v>196</v>
      </c>
      <c r="J40" s="44">
        <f t="shared" si="3"/>
        <v>179.08163265306123</v>
      </c>
    </row>
    <row r="41" spans="1:10" ht="12.75">
      <c r="A41" s="34" t="s">
        <v>22</v>
      </c>
      <c r="B41" s="4">
        <v>687</v>
      </c>
      <c r="C41" s="7">
        <v>349</v>
      </c>
      <c r="D41" s="7">
        <v>351</v>
      </c>
      <c r="E41" s="28">
        <f t="shared" si="0"/>
        <v>51.09170305676856</v>
      </c>
      <c r="F41" s="59">
        <f t="shared" si="1"/>
        <v>100.57306590257879</v>
      </c>
      <c r="G41" s="52">
        <f t="shared" si="2"/>
        <v>2</v>
      </c>
      <c r="H41" s="112">
        <f t="shared" si="4"/>
        <v>51.09170305676856</v>
      </c>
      <c r="I41" s="18">
        <v>196</v>
      </c>
      <c r="J41" s="69">
        <f t="shared" si="3"/>
        <v>179.08163265306123</v>
      </c>
    </row>
    <row r="42" spans="1:10" s="1" customFormat="1" ht="12.75">
      <c r="A42" s="5" t="s">
        <v>42</v>
      </c>
      <c r="B42" s="36">
        <f>SUM(B43)</f>
        <v>14023</v>
      </c>
      <c r="C42" s="36">
        <f>SUM(C43)</f>
        <v>13023</v>
      </c>
      <c r="D42" s="36">
        <f>SUM(D43)</f>
        <v>13291</v>
      </c>
      <c r="E42" s="9">
        <f t="shared" si="0"/>
        <v>94.78000427868501</v>
      </c>
      <c r="F42" s="43">
        <f t="shared" si="1"/>
        <v>102.05789756584505</v>
      </c>
      <c r="G42" s="53">
        <f t="shared" si="2"/>
        <v>268</v>
      </c>
      <c r="H42" s="115">
        <f t="shared" si="4"/>
        <v>94.78000427868501</v>
      </c>
      <c r="I42" s="104">
        <f>SUM(I43)</f>
        <v>7273</v>
      </c>
      <c r="J42" s="44">
        <f t="shared" si="3"/>
        <v>182.7443970851093</v>
      </c>
    </row>
    <row r="43" spans="1:10" ht="12.75">
      <c r="A43" s="34" t="s">
        <v>41</v>
      </c>
      <c r="B43" s="4">
        <v>14023</v>
      </c>
      <c r="C43" s="17">
        <v>13023</v>
      </c>
      <c r="D43" s="18">
        <v>13291</v>
      </c>
      <c r="E43" s="28">
        <f t="shared" si="0"/>
        <v>94.78000427868501</v>
      </c>
      <c r="F43" s="59">
        <f aca="true" t="shared" si="5" ref="F43:F65">IF(C43=0,"",D43/C43*100)</f>
        <v>102.05789756584505</v>
      </c>
      <c r="G43" s="52">
        <f t="shared" si="2"/>
        <v>268</v>
      </c>
      <c r="H43" s="112">
        <f t="shared" si="4"/>
        <v>94.78000427868501</v>
      </c>
      <c r="I43" s="18">
        <v>7273</v>
      </c>
      <c r="J43" s="69">
        <f t="shared" si="3"/>
        <v>182.7443970851093</v>
      </c>
    </row>
    <row r="44" spans="1:10" s="2" customFormat="1" ht="12.75">
      <c r="A44" s="61" t="s">
        <v>23</v>
      </c>
      <c r="B44" s="36">
        <f>SUM(B45:B47)</f>
        <v>0</v>
      </c>
      <c r="C44" s="36">
        <f>SUM(C45:C47)</f>
        <v>8329</v>
      </c>
      <c r="D44" s="36">
        <f>SUM(D45:D47)</f>
        <v>8928</v>
      </c>
      <c r="E44" s="9">
        <f t="shared" si="0"/>
      </c>
      <c r="F44" s="43">
        <f t="shared" si="5"/>
        <v>107.19173970464641</v>
      </c>
      <c r="G44" s="53">
        <f t="shared" si="2"/>
        <v>599</v>
      </c>
      <c r="H44" s="115">
        <f t="shared" si="4"/>
      </c>
      <c r="I44" s="104">
        <f>SUM(I45:I47)</f>
        <v>8336</v>
      </c>
      <c r="J44" s="44">
        <f t="shared" si="3"/>
        <v>107.10172744721689</v>
      </c>
    </row>
    <row r="45" spans="1:10" s="2" customFormat="1" ht="12.75">
      <c r="A45" s="81" t="s">
        <v>40</v>
      </c>
      <c r="B45" s="10"/>
      <c r="C45" s="11">
        <v>6376</v>
      </c>
      <c r="D45" s="11">
        <v>6437</v>
      </c>
      <c r="E45" s="28">
        <f t="shared" si="0"/>
      </c>
      <c r="F45" s="59">
        <f t="shared" si="5"/>
        <v>100.95671267252196</v>
      </c>
      <c r="G45" s="52">
        <f t="shared" si="2"/>
        <v>61</v>
      </c>
      <c r="H45" s="112">
        <f t="shared" si="4"/>
      </c>
      <c r="I45" s="27">
        <v>2849</v>
      </c>
      <c r="J45" s="69">
        <f t="shared" si="3"/>
        <v>225.93892593892596</v>
      </c>
    </row>
    <row r="46" spans="1:10" s="2" customFormat="1" ht="12.75" hidden="1">
      <c r="A46" s="81" t="s">
        <v>46</v>
      </c>
      <c r="B46" s="10"/>
      <c r="C46" s="11"/>
      <c r="D46" s="11"/>
      <c r="E46" s="28">
        <f t="shared" si="0"/>
      </c>
      <c r="F46" s="59">
        <f t="shared" si="5"/>
      </c>
      <c r="G46" s="52">
        <f t="shared" si="2"/>
        <v>0</v>
      </c>
      <c r="H46" s="112">
        <f t="shared" si="4"/>
      </c>
      <c r="I46" s="27"/>
      <c r="J46" s="69">
        <f t="shared" si="3"/>
      </c>
    </row>
    <row r="47" spans="1:10" s="2" customFormat="1" ht="12.75">
      <c r="A47" s="81" t="s">
        <v>43</v>
      </c>
      <c r="B47" s="10"/>
      <c r="C47" s="11">
        <v>1953</v>
      </c>
      <c r="D47" s="11">
        <v>2491</v>
      </c>
      <c r="E47" s="28">
        <f t="shared" si="0"/>
      </c>
      <c r="F47" s="59">
        <f t="shared" si="5"/>
        <v>127.547363031234</v>
      </c>
      <c r="G47" s="52">
        <f t="shared" si="2"/>
        <v>538</v>
      </c>
      <c r="H47" s="112">
        <f t="shared" si="4"/>
      </c>
      <c r="I47" s="18">
        <v>5487</v>
      </c>
      <c r="J47" s="69">
        <f t="shared" si="3"/>
        <v>45.39821396026973</v>
      </c>
    </row>
    <row r="48" spans="1:10" ht="12.75">
      <c r="A48" s="5" t="s">
        <v>24</v>
      </c>
      <c r="B48" s="6">
        <v>2300</v>
      </c>
      <c r="C48" s="8">
        <v>4476</v>
      </c>
      <c r="D48" s="8">
        <v>5054</v>
      </c>
      <c r="E48" s="9">
        <f t="shared" si="0"/>
        <v>219.73913043478262</v>
      </c>
      <c r="F48" s="43">
        <f t="shared" si="5"/>
        <v>112.91331546023235</v>
      </c>
      <c r="G48" s="53">
        <f t="shared" si="2"/>
        <v>578</v>
      </c>
      <c r="H48" s="115">
        <f t="shared" si="4"/>
        <v>219.73913043478262</v>
      </c>
      <c r="I48" s="26">
        <v>5602</v>
      </c>
      <c r="J48" s="44">
        <f t="shared" si="3"/>
        <v>90.21777936451268</v>
      </c>
    </row>
    <row r="49" spans="1:10" ht="13.5" customHeight="1" thickBot="1">
      <c r="A49" s="82" t="s">
        <v>2</v>
      </c>
      <c r="B49" s="76">
        <v>6249</v>
      </c>
      <c r="C49" s="77">
        <v>7397</v>
      </c>
      <c r="D49" s="77">
        <v>8031</v>
      </c>
      <c r="E49" s="9">
        <f t="shared" si="0"/>
        <v>128.516562650024</v>
      </c>
      <c r="F49" s="43">
        <f t="shared" si="5"/>
        <v>108.5710423144518</v>
      </c>
      <c r="G49" s="53">
        <f t="shared" si="2"/>
        <v>634</v>
      </c>
      <c r="H49" s="116">
        <f t="shared" si="4"/>
        <v>128.516562650024</v>
      </c>
      <c r="I49" s="78">
        <v>1354</v>
      </c>
      <c r="J49" s="44">
        <f t="shared" si="3"/>
        <v>593.1314623338257</v>
      </c>
    </row>
    <row r="50" spans="1:10" s="42" customFormat="1" ht="13.5" thickBot="1">
      <c r="A50" s="118" t="s">
        <v>29</v>
      </c>
      <c r="B50" s="119">
        <f>SUM(B11+B13+B18+B24++B27+B28+B32+B40+B42+B44+B48+B49)</f>
        <v>537241</v>
      </c>
      <c r="C50" s="119">
        <f>SUM(C11+C13+C18+C24++C27+C28+C32+C40+C42+C44+C48+C49)</f>
        <v>564673</v>
      </c>
      <c r="D50" s="119">
        <f>SUM(D11+D13+D18+D24++D27+D28+D32+D40+D42+D44+D48+D49)</f>
        <v>629420</v>
      </c>
      <c r="E50" s="120">
        <f t="shared" si="0"/>
        <v>117.15784908448907</v>
      </c>
      <c r="F50" s="121">
        <f t="shared" si="5"/>
        <v>111.46628225539384</v>
      </c>
      <c r="G50" s="122">
        <f t="shared" si="2"/>
        <v>64747</v>
      </c>
      <c r="H50" s="126">
        <f t="shared" si="4"/>
        <v>117.15784908448907</v>
      </c>
      <c r="I50" s="123">
        <f>SUM(I11+I13+I18+I24+I27+I28+I32+I40+I42+I44+I48+I49)</f>
        <v>565252</v>
      </c>
      <c r="J50" s="124">
        <f t="shared" si="3"/>
        <v>111.35210490188447</v>
      </c>
    </row>
    <row r="51" spans="1:10" ht="13.5" thickBot="1">
      <c r="A51" s="40" t="s">
        <v>3</v>
      </c>
      <c r="B51" s="41">
        <f>SUM(B52:B61)</f>
        <v>1781438</v>
      </c>
      <c r="C51" s="41">
        <f>SUM(C52:C61)</f>
        <v>2149527</v>
      </c>
      <c r="D51" s="68">
        <f>SUM(D52:D61)</f>
        <v>2135129</v>
      </c>
      <c r="E51" s="46">
        <f t="shared" si="0"/>
        <v>119.8542413488429</v>
      </c>
      <c r="F51" s="45">
        <f t="shared" si="5"/>
        <v>99.33017822060388</v>
      </c>
      <c r="G51" s="55">
        <f t="shared" si="2"/>
        <v>-14398</v>
      </c>
      <c r="H51" s="125">
        <f t="shared" si="4"/>
        <v>119.8542413488429</v>
      </c>
      <c r="I51" s="109">
        <f>SUM(I52:I61)</f>
        <v>1843448</v>
      </c>
      <c r="J51" s="48">
        <f t="shared" si="3"/>
        <v>115.82257812533905</v>
      </c>
    </row>
    <row r="52" spans="1:10" ht="12.75">
      <c r="A52" s="64" t="s">
        <v>25</v>
      </c>
      <c r="B52" s="19">
        <v>429769</v>
      </c>
      <c r="C52" s="20">
        <v>429769</v>
      </c>
      <c r="D52" s="96">
        <v>429769</v>
      </c>
      <c r="E52" s="66">
        <f>IF(B52=0,"",D52/B52*100)</f>
        <v>100</v>
      </c>
      <c r="F52" s="72">
        <f t="shared" si="5"/>
        <v>100</v>
      </c>
      <c r="G52" s="67">
        <f t="shared" si="2"/>
        <v>0</v>
      </c>
      <c r="H52" s="112">
        <f t="shared" si="4"/>
        <v>100</v>
      </c>
      <c r="I52" s="110">
        <v>267124</v>
      </c>
      <c r="J52" s="73">
        <f t="shared" si="3"/>
        <v>160.887453018074</v>
      </c>
    </row>
    <row r="53" spans="1:10" ht="12.75">
      <c r="A53" s="34" t="s">
        <v>26</v>
      </c>
      <c r="B53" s="4"/>
      <c r="C53" s="7"/>
      <c r="D53" s="7"/>
      <c r="E53" s="28">
        <f>IF(B53=0,"",D53/B53*100)</f>
      </c>
      <c r="F53" s="59">
        <f t="shared" si="5"/>
      </c>
      <c r="G53" s="52">
        <f t="shared" si="2"/>
        <v>0</v>
      </c>
      <c r="H53" s="112">
        <f t="shared" si="4"/>
      </c>
      <c r="I53" s="18">
        <v>150455</v>
      </c>
      <c r="J53" s="69">
        <f t="shared" si="3"/>
        <v>0</v>
      </c>
    </row>
    <row r="54" spans="1:10" ht="12.75" hidden="1">
      <c r="A54" s="34" t="s">
        <v>39</v>
      </c>
      <c r="B54" s="4"/>
      <c r="C54" s="7"/>
      <c r="D54" s="7"/>
      <c r="E54" s="28">
        <f t="shared" si="0"/>
      </c>
      <c r="F54" s="59">
        <f t="shared" si="5"/>
      </c>
      <c r="G54" s="52">
        <f t="shared" si="2"/>
        <v>0</v>
      </c>
      <c r="H54" s="112">
        <f t="shared" si="4"/>
      </c>
      <c r="I54" s="18"/>
      <c r="J54" s="69">
        <f t="shared" si="3"/>
      </c>
    </row>
    <row r="55" spans="1:10" ht="12.75">
      <c r="A55" s="31" t="s">
        <v>51</v>
      </c>
      <c r="B55" s="21">
        <v>292181</v>
      </c>
      <c r="C55" s="7">
        <v>534436</v>
      </c>
      <c r="D55" s="7">
        <v>523790</v>
      </c>
      <c r="E55" s="28">
        <f>IF(B55=0,"",D55/B55*100)</f>
        <v>179.26901475455284</v>
      </c>
      <c r="F55" s="59">
        <f t="shared" si="5"/>
        <v>98.00799347349354</v>
      </c>
      <c r="G55" s="52">
        <f t="shared" si="2"/>
        <v>-10646</v>
      </c>
      <c r="H55" s="112">
        <f t="shared" si="4"/>
        <v>179.26901475455284</v>
      </c>
      <c r="I55" s="18">
        <v>395154</v>
      </c>
      <c r="J55" s="69">
        <f t="shared" si="3"/>
        <v>132.55338425019107</v>
      </c>
    </row>
    <row r="56" spans="1:10" ht="12.75">
      <c r="A56" s="31" t="s">
        <v>52</v>
      </c>
      <c r="B56" s="21">
        <v>1019349</v>
      </c>
      <c r="C56" s="17">
        <v>1137975</v>
      </c>
      <c r="D56" s="17">
        <v>1138735</v>
      </c>
      <c r="E56" s="28">
        <f t="shared" si="0"/>
        <v>111.71198480598892</v>
      </c>
      <c r="F56" s="59">
        <f t="shared" si="5"/>
        <v>100.06678529844679</v>
      </c>
      <c r="G56" s="52">
        <f t="shared" si="2"/>
        <v>760</v>
      </c>
      <c r="H56" s="112">
        <f t="shared" si="4"/>
        <v>111.71198480598892</v>
      </c>
      <c r="I56" s="107">
        <v>1013029</v>
      </c>
      <c r="J56" s="69">
        <f t="shared" si="3"/>
        <v>112.40892412754224</v>
      </c>
    </row>
    <row r="57" spans="1:10" ht="12.75">
      <c r="A57" s="62" t="s">
        <v>47</v>
      </c>
      <c r="B57" s="65">
        <v>26032</v>
      </c>
      <c r="C57" s="17">
        <v>38210</v>
      </c>
      <c r="D57" s="17">
        <v>33629</v>
      </c>
      <c r="E57" s="28">
        <f>IF(B57=0,"",D57/B57*100)</f>
        <v>129.18331284572832</v>
      </c>
      <c r="F57" s="59">
        <f t="shared" si="5"/>
        <v>88.01099188694059</v>
      </c>
      <c r="G57" s="52">
        <f t="shared" si="2"/>
        <v>-4581</v>
      </c>
      <c r="H57" s="112">
        <f t="shared" si="4"/>
        <v>129.18331284572832</v>
      </c>
      <c r="I57" s="107">
        <v>10466</v>
      </c>
      <c r="J57" s="74">
        <f t="shared" si="3"/>
        <v>321.316644372253</v>
      </c>
    </row>
    <row r="58" spans="1:10" ht="12.75">
      <c r="A58" s="62" t="s">
        <v>54</v>
      </c>
      <c r="B58" s="21"/>
      <c r="C58" s="17">
        <v>301</v>
      </c>
      <c r="D58" s="17">
        <v>301</v>
      </c>
      <c r="E58" s="28">
        <f>IF(B58=0,"",D58/B58*100)</f>
      </c>
      <c r="F58" s="59">
        <f t="shared" si="5"/>
        <v>100</v>
      </c>
      <c r="G58" s="63">
        <f t="shared" si="2"/>
        <v>0</v>
      </c>
      <c r="H58" s="112">
        <f t="shared" si="4"/>
      </c>
      <c r="I58" s="107">
        <v>770</v>
      </c>
      <c r="J58" s="74">
        <f t="shared" si="3"/>
        <v>39.09090909090909</v>
      </c>
    </row>
    <row r="59" spans="1:10" ht="12.75">
      <c r="A59" s="62" t="s">
        <v>53</v>
      </c>
      <c r="B59" s="21">
        <v>14107</v>
      </c>
      <c r="C59" s="17">
        <v>8474</v>
      </c>
      <c r="D59" s="17">
        <v>8545</v>
      </c>
      <c r="E59" s="28">
        <f t="shared" si="0"/>
        <v>60.57276529382576</v>
      </c>
      <c r="F59" s="59">
        <f t="shared" si="5"/>
        <v>100.83785697427426</v>
      </c>
      <c r="G59" s="63">
        <f t="shared" si="2"/>
        <v>71</v>
      </c>
      <c r="H59" s="112">
        <f>IF(B59=0,"",D59/B59*100)</f>
        <v>60.57276529382576</v>
      </c>
      <c r="I59" s="107">
        <v>15389</v>
      </c>
      <c r="J59" s="74">
        <f t="shared" si="3"/>
        <v>55.526674897654175</v>
      </c>
    </row>
    <row r="60" spans="1:10" ht="12.75">
      <c r="A60" s="14" t="s">
        <v>45</v>
      </c>
      <c r="B60" s="79"/>
      <c r="C60" s="13">
        <v>1546</v>
      </c>
      <c r="D60" s="13">
        <v>1546</v>
      </c>
      <c r="E60" s="9">
        <f>IF(B60=0,"",D60/B60*100)</f>
      </c>
      <c r="F60" s="43">
        <f t="shared" si="5"/>
        <v>100</v>
      </c>
      <c r="G60" s="53">
        <f>D60-C60</f>
        <v>0</v>
      </c>
      <c r="H60" s="112">
        <f t="shared" si="4"/>
      </c>
      <c r="I60" s="35">
        <v>946</v>
      </c>
      <c r="J60" s="44">
        <f>IF(I60=0,"",D60/I60*100)</f>
        <v>163.42494714587738</v>
      </c>
    </row>
    <row r="61" spans="1:10" ht="13.5" thickBot="1">
      <c r="A61" s="41" t="s">
        <v>38</v>
      </c>
      <c r="B61" s="80"/>
      <c r="C61" s="35">
        <v>-1184</v>
      </c>
      <c r="D61" s="35">
        <v>-1186</v>
      </c>
      <c r="E61" s="9">
        <f>IF(B61=0,"",D61/B61*100)</f>
      </c>
      <c r="F61" s="43">
        <f t="shared" si="5"/>
        <v>100.16891891891892</v>
      </c>
      <c r="G61" s="53">
        <f>D61-C61</f>
        <v>-2</v>
      </c>
      <c r="H61" s="113">
        <f t="shared" si="4"/>
      </c>
      <c r="I61" s="35">
        <v>-9885</v>
      </c>
      <c r="J61" s="44">
        <f>IF(I61=0,"",D61/I61*100)</f>
        <v>11.997976732422863</v>
      </c>
    </row>
    <row r="62" spans="1:10" ht="13.5" thickBot="1">
      <c r="A62" s="119" t="s">
        <v>7</v>
      </c>
      <c r="B62" s="119">
        <f>SUM(B50,B51,)</f>
        <v>2318679</v>
      </c>
      <c r="C62" s="119">
        <f>SUM(C50,C51,)</f>
        <v>2714200</v>
      </c>
      <c r="D62" s="119">
        <f>SUM(D50,D51,)</f>
        <v>2764549</v>
      </c>
      <c r="E62" s="127">
        <f t="shared" si="0"/>
        <v>119.22948368445998</v>
      </c>
      <c r="F62" s="121">
        <f t="shared" si="5"/>
        <v>101.85502173752856</v>
      </c>
      <c r="G62" s="122">
        <f t="shared" si="2"/>
        <v>50349</v>
      </c>
      <c r="H62" s="126">
        <f t="shared" si="4"/>
        <v>119.22948368445998</v>
      </c>
      <c r="I62" s="123">
        <f>SUM(I50,I51,)</f>
        <v>2408700</v>
      </c>
      <c r="J62" s="124">
        <f t="shared" si="3"/>
        <v>114.77348777348777</v>
      </c>
    </row>
    <row r="63" spans="1:10" ht="12.75">
      <c r="A63" s="64" t="s">
        <v>30</v>
      </c>
      <c r="B63" s="4"/>
      <c r="C63" s="7"/>
      <c r="D63" s="96"/>
      <c r="E63" s="29">
        <f t="shared" si="0"/>
      </c>
      <c r="F63" s="60">
        <f t="shared" si="5"/>
      </c>
      <c r="G63" s="56">
        <f t="shared" si="2"/>
        <v>0</v>
      </c>
      <c r="H63" s="114">
        <f t="shared" si="4"/>
      </c>
      <c r="I63" s="18"/>
      <c r="J63" s="75">
        <f t="shared" si="3"/>
      </c>
    </row>
    <row r="64" spans="1:10" ht="13.5" thickBot="1">
      <c r="A64" s="34" t="s">
        <v>4</v>
      </c>
      <c r="B64" s="4">
        <v>13634</v>
      </c>
      <c r="C64" s="7">
        <v>155417</v>
      </c>
      <c r="D64" s="7">
        <v>155417</v>
      </c>
      <c r="E64" s="28">
        <f t="shared" si="0"/>
        <v>1139.9222531905532</v>
      </c>
      <c r="F64" s="59">
        <f t="shared" si="5"/>
        <v>100</v>
      </c>
      <c r="G64" s="57">
        <f t="shared" si="2"/>
        <v>0</v>
      </c>
      <c r="H64" s="113">
        <f t="shared" si="4"/>
        <v>1139.9222531905532</v>
      </c>
      <c r="I64" s="18">
        <v>96631</v>
      </c>
      <c r="J64" s="69">
        <f t="shared" si="3"/>
        <v>160.83554966832588</v>
      </c>
    </row>
    <row r="65" spans="1:10" ht="13.5" thickBot="1">
      <c r="A65" s="118" t="s">
        <v>6</v>
      </c>
      <c r="B65" s="119">
        <f>SUM(B62,B63,B64,)</f>
        <v>2332313</v>
      </c>
      <c r="C65" s="119">
        <f>SUM(C62,C63,C64,)</f>
        <v>2869617</v>
      </c>
      <c r="D65" s="119">
        <f>SUM(D62,D63,D64,)</f>
        <v>2919966</v>
      </c>
      <c r="E65" s="127">
        <f t="shared" si="0"/>
        <v>125.1961464863421</v>
      </c>
      <c r="F65" s="121">
        <f t="shared" si="5"/>
        <v>101.75455470189925</v>
      </c>
      <c r="G65" s="122">
        <f t="shared" si="2"/>
        <v>50349</v>
      </c>
      <c r="H65" s="126">
        <f t="shared" si="4"/>
        <v>125.1961464863421</v>
      </c>
      <c r="I65" s="123">
        <f>SUM(I62,I63,I64,)</f>
        <v>2505331</v>
      </c>
      <c r="J65" s="124">
        <f t="shared" si="3"/>
        <v>116.55010854853111</v>
      </c>
    </row>
    <row r="69" ht="12.75">
      <c r="A69" s="93" t="s">
        <v>61</v>
      </c>
    </row>
    <row r="70" spans="1:6" ht="12.75">
      <c r="A70" t="s">
        <v>62</v>
      </c>
      <c r="F70" t="s">
        <v>63</v>
      </c>
    </row>
    <row r="71" spans="1:5" ht="12.75">
      <c r="A71" s="1"/>
      <c r="E71" s="1"/>
    </row>
    <row r="72" ht="12.75">
      <c r="A72" t="s">
        <v>58</v>
      </c>
    </row>
  </sheetData>
  <sheetProtection/>
  <mergeCells count="8">
    <mergeCell ref="A8:A10"/>
    <mergeCell ref="D8:D10"/>
    <mergeCell ref="E8:G9"/>
    <mergeCell ref="I8:I10"/>
    <mergeCell ref="J8:J10"/>
    <mergeCell ref="C8:C10"/>
    <mergeCell ref="B8:B10"/>
    <mergeCell ref="H8:H10"/>
  </mergeCells>
  <printOptions/>
  <pageMargins left="0.54" right="0.196850393700787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PeKuRI</cp:lastModifiedBy>
  <cp:lastPrinted>2022-01-21T12:12:16Z</cp:lastPrinted>
  <dcterms:created xsi:type="dcterms:W3CDTF">1998-07-10T06:06:00Z</dcterms:created>
  <dcterms:modified xsi:type="dcterms:W3CDTF">2022-01-21T12:23:51Z</dcterms:modified>
  <cp:category/>
  <cp:version/>
  <cp:contentType/>
  <cp:contentStatus/>
</cp:coreProperties>
</file>