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1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C23" i="1"/>
  <c r="E30" i="7"/>
  <c r="E33" s="1"/>
  <c r="N7" i="1"/>
  <c r="N8"/>
  <c r="H31"/>
  <c r="E31"/>
  <c r="D31" s="1"/>
  <c r="J30" i="5" l="1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/>
  <c r="D20" i="4"/>
  <c r="F20" s="1"/>
  <c r="H20" s="1"/>
  <c r="C20"/>
  <c r="E20" s="1"/>
  <c r="G20" s="1"/>
  <c r="I20" s="1"/>
  <c r="D19"/>
  <c r="D24" s="1"/>
  <c r="M24" s="1"/>
  <c r="C19"/>
  <c r="C24" s="1"/>
  <c r="L24" s="1"/>
  <c r="F19" l="1"/>
  <c r="E19"/>
  <c r="F24" l="1"/>
  <c r="K24" s="1"/>
  <c r="H19"/>
  <c r="H24" s="1"/>
  <c r="O24" s="1"/>
  <c r="E24"/>
  <c r="J24" s="1"/>
  <c r="G19"/>
  <c r="G24" l="1"/>
  <c r="I19"/>
  <c r="I24" l="1"/>
  <c r="I25"/>
  <c r="N24"/>
  <c r="I27" i="1" l="1"/>
  <c r="Y27" i="3"/>
  <c r="V24" i="2"/>
  <c r="R24"/>
  <c r="J24"/>
  <c r="F24"/>
  <c r="N24" i="1"/>
  <c r="J24"/>
  <c r="E24"/>
  <c r="D24" s="1"/>
  <c r="H24"/>
  <c r="C8"/>
  <c r="C9"/>
  <c r="C10"/>
  <c r="C11"/>
  <c r="C12"/>
  <c r="C13"/>
  <c r="C14"/>
  <c r="C15"/>
  <c r="C16"/>
  <c r="C17"/>
  <c r="C18"/>
  <c r="C19"/>
  <c r="C20"/>
  <c r="C21"/>
  <c r="C22"/>
  <c r="C24"/>
  <c r="C25"/>
  <c r="C26"/>
  <c r="F27"/>
  <c r="F8" i="2"/>
  <c r="F30" i="1"/>
  <c r="J7"/>
  <c r="J8"/>
  <c r="I27" i="2"/>
  <c r="H27"/>
  <c r="L27" i="1"/>
  <c r="L30" s="1"/>
  <c r="I30"/>
  <c r="H8"/>
  <c r="H9"/>
  <c r="H10"/>
  <c r="H11"/>
  <c r="H12"/>
  <c r="H13"/>
  <c r="H14"/>
  <c r="H15"/>
  <c r="H16"/>
  <c r="H17"/>
  <c r="H18"/>
  <c r="H19"/>
  <c r="H20"/>
  <c r="H21"/>
  <c r="H22"/>
  <c r="H23"/>
  <c r="H25"/>
  <c r="H26"/>
  <c r="H28"/>
  <c r="H29"/>
  <c r="H7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25"/>
  <c r="D25" s="1"/>
  <c r="E26"/>
  <c r="D26" s="1"/>
  <c r="E28"/>
  <c r="D28" s="1"/>
  <c r="E29"/>
  <c r="D29" s="1"/>
  <c r="C28"/>
  <c r="C29"/>
  <c r="C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C30" s="1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1" i="1"/>
  <c r="K31"/>
  <c r="J31"/>
  <c r="G31"/>
  <c r="N21"/>
  <c r="J21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F30" i="3" l="1"/>
  <c r="J30"/>
  <c r="R30"/>
  <c r="K24" i="1"/>
  <c r="G24"/>
  <c r="G21"/>
  <c r="K21"/>
  <c r="K17"/>
  <c r="G8"/>
  <c r="V27" i="3"/>
  <c r="AB30"/>
  <c r="AB27"/>
  <c r="AF27"/>
  <c r="U30"/>
  <c r="V30" s="1"/>
  <c r="F30"/>
  <c r="N30"/>
  <c r="F27"/>
  <c r="J27"/>
  <c r="N27"/>
  <c r="R27"/>
  <c r="O27" i="2" l="1"/>
  <c r="O30" s="1"/>
  <c r="P27"/>
  <c r="Q27"/>
  <c r="N25" i="1"/>
  <c r="J25"/>
  <c r="G25"/>
  <c r="N23"/>
  <c r="J23"/>
  <c r="G23"/>
  <c r="N22"/>
  <c r="J22"/>
  <c r="G22"/>
  <c r="K16"/>
  <c r="V31" i="2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J17" i="1"/>
  <c r="J30"/>
  <c r="J9"/>
  <c r="J10"/>
  <c r="J11"/>
  <c r="J12"/>
  <c r="J13"/>
  <c r="J14"/>
  <c r="J15"/>
  <c r="J16"/>
  <c r="J18"/>
  <c r="J19"/>
  <c r="J20"/>
  <c r="J27"/>
  <c r="J28"/>
  <c r="E27" i="2"/>
  <c r="D27"/>
  <c r="N19" i="1"/>
  <c r="N20"/>
  <c r="V27" i="2" l="1"/>
  <c r="K22" i="1"/>
  <c r="K23"/>
  <c r="K25"/>
  <c r="G16"/>
  <c r="G17"/>
  <c r="U30" i="2"/>
  <c r="V30" s="1"/>
  <c r="J26" i="1"/>
  <c r="J29"/>
  <c r="K19"/>
  <c r="K20"/>
  <c r="F22" i="2" l="1"/>
  <c r="N22"/>
  <c r="J22"/>
  <c r="G20" i="1"/>
  <c r="G19"/>
  <c r="R31" i="2"/>
  <c r="R29"/>
  <c r="R28"/>
  <c r="R26"/>
  <c r="R21"/>
  <c r="R20"/>
  <c r="R19"/>
  <c r="R18"/>
  <c r="R17"/>
  <c r="R16"/>
  <c r="R15"/>
  <c r="R14"/>
  <c r="R13"/>
  <c r="R12"/>
  <c r="R11"/>
  <c r="R10"/>
  <c r="R9"/>
  <c r="R8"/>
  <c r="R7"/>
  <c r="K7" i="1"/>
  <c r="K28"/>
  <c r="N28"/>
  <c r="F12" i="2"/>
  <c r="G14" i="1"/>
  <c r="K9"/>
  <c r="K8"/>
  <c r="G7"/>
  <c r="N31" i="2"/>
  <c r="J31"/>
  <c r="F31"/>
  <c r="N29"/>
  <c r="J29"/>
  <c r="F29"/>
  <c r="N28"/>
  <c r="J28"/>
  <c r="F28"/>
  <c r="M27"/>
  <c r="M30" s="1"/>
  <c r="L27"/>
  <c r="L30" s="1"/>
  <c r="K27"/>
  <c r="K30" s="1"/>
  <c r="H27" i="1"/>
  <c r="E27"/>
  <c r="D27" s="1"/>
  <c r="G27" i="2"/>
  <c r="E30"/>
  <c r="D30"/>
  <c r="C27"/>
  <c r="N26"/>
  <c r="J26"/>
  <c r="F26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0" i="1"/>
  <c r="G28"/>
  <c r="N27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G30" i="2" l="1"/>
  <c r="C27" i="1"/>
  <c r="G27" s="1"/>
  <c r="K27"/>
  <c r="Q30" i="2"/>
  <c r="P30"/>
  <c r="I30"/>
  <c r="H30"/>
  <c r="C30"/>
  <c r="R27"/>
  <c r="F30"/>
  <c r="N30"/>
  <c r="F27"/>
  <c r="J27"/>
  <c r="N27"/>
  <c r="N29" i="1"/>
  <c r="N26"/>
  <c r="C30" l="1"/>
  <c r="H30"/>
  <c r="E30"/>
  <c r="D30" s="1"/>
  <c r="R30" i="2"/>
  <c r="G29" i="1"/>
  <c r="J30" i="2"/>
  <c r="K26" i="1"/>
  <c r="G26"/>
  <c r="K29"/>
  <c r="G30" l="1"/>
  <c r="K30"/>
</calcChain>
</file>

<file path=xl/sharedStrings.xml><?xml version="1.0" encoding="utf-8"?>
<sst xmlns="http://schemas.openxmlformats.org/spreadsheetml/2006/main" count="414" uniqueCount="142">
  <si>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</si>
  <si>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</si>
  <si>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</si>
  <si>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</si>
  <si>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</si>
  <si>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</si>
  <si>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</si>
  <si>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</si>
  <si>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</si>
  <si>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</si>
  <si>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</si>
  <si>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</si>
  <si>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</si>
  <si>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</si>
  <si>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</si>
  <si>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</si>
  <si>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</si>
  <si>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</si>
  <si>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</si>
  <si>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</si>
  <si>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</si>
  <si>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</si>
  <si>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</si>
  <si>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</si>
  <si>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</si>
  <si>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</si>
  <si>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</si>
  <si>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</si>
  <si>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</si>
  <si>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</si>
  <si>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</si>
  <si>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</si>
  <si>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</si>
  <si>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</si>
  <si>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</si>
  <si>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</si>
  <si>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</si>
  <si>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</si>
  <si>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</si>
  <si>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</si>
  <si>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</si>
  <si>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</si>
  <si>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</si>
  <si>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</si>
  <si>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</si>
  <si>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</si>
  <si>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</si>
  <si>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</si>
  <si>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</si>
  <si>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</si>
  <si>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</si>
  <si>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</si>
  <si>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</si>
  <si>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</si>
  <si>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</si>
  <si>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</si>
  <si>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</si>
  <si>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</si>
  <si>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</si>
  <si>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</si>
  <si>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</si>
  <si>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</si>
  <si>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</si>
  <si>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</si>
  <si>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</si>
  <si>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</si>
  <si>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</si>
  <si>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</si>
  <si>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</si>
  <si>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</si>
  <si>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</si>
  <si>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</si>
  <si>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</si>
  <si>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</si>
  <si>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</si>
  <si>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</si>
  <si>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</si>
  <si>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</si>
  <si>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</si>
  <si>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</si>
  <si>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</si>
  <si>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</si>
  <si>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</si>
  <si>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</si>
  <si>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</si>
  <si>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</si>
  <si>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</si>
  <si>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</si>
  <si>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</si>
  <si>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</si>
  <si>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</si>
  <si>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</si>
  <si>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</si>
  <si>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</si>
  <si>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</si>
  <si>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</si>
  <si>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</si>
  <si>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</si>
  <si>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</si>
  <si>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</si>
  <si>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</si>
  <si>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</si>
  <si>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</si>
  <si>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</si>
  <si>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</si>
  <si>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</si>
  <si>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</si>
  <si>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</si>
  <si>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июнь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</si>
  <si>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</si>
  <si>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</si>
  <si>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</si>
  <si>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</si>
  <si>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</si>
  <si>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</si>
  <si>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</si>
  <si>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</si>
  <si>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</si>
  <si>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</si>
  <si>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</si>
  <si>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</si>
  <si>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</si>
  <si>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</si>
  <si>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</si>
  <si>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</si>
  <si>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</si>
  <si>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</si>
  <si>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</si>
  <si>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</si>
  <si>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</si>
  <si>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</si>
  <si>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</si>
  <si>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</si>
  <si>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</si>
  <si>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</si>
  <si>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</si>
  <si>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</si>
  <si>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22 июня  2020 года</t>
  </si>
  <si>
    <t>на 22 июня  2020 года</t>
  </si>
  <si>
    <t>на 22 июня 2020 года</t>
  </si>
  <si>
    <t>на 22  июня   2020 года</t>
  </si>
  <si>
    <t>на 22 июня 2020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</si>
</sst>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view="pageLayout" topLeftCell="A4" zoomScaleNormal="110" workbookViewId="0">
      <selection activeCell="F23" sqref="F23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12" customHeight="1">
      <c r="A2" s="233" t="s">
        <v>118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4" ht="11.25" customHeight="1">
      <c r="A3" s="234" t="s">
        <v>137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1:14" ht="15" customHeight="1">
      <c r="A4" s="2">
        <v>20</v>
      </c>
      <c r="B4" s="3"/>
      <c r="C4" s="71" t="s">
        <v>1</v>
      </c>
      <c r="D4" s="71" t="s">
        <v>2</v>
      </c>
      <c r="E4" s="235" t="s">
        <v>3</v>
      </c>
      <c r="F4" s="236"/>
      <c r="G4" s="72" t="s">
        <v>4</v>
      </c>
      <c r="H4" s="235" t="s">
        <v>5</v>
      </c>
      <c r="I4" s="236"/>
      <c r="J4" s="101" t="s">
        <v>106</v>
      </c>
      <c r="K4" s="72" t="s">
        <v>6</v>
      </c>
      <c r="L4" s="71" t="s">
        <v>7</v>
      </c>
      <c r="M4" s="73"/>
      <c r="N4" s="72" t="s">
        <v>8</v>
      </c>
    </row>
    <row r="5" spans="1:14" ht="9" customHeight="1">
      <c r="A5" s="4" t="s">
        <v>9</v>
      </c>
      <c r="B5" s="4" t="s">
        <v>10</v>
      </c>
      <c r="C5" s="74" t="s">
        <v>11</v>
      </c>
      <c r="D5" s="74" t="s">
        <v>12</v>
      </c>
      <c r="E5" s="231" t="s">
        <v>12</v>
      </c>
      <c r="F5" s="232"/>
      <c r="G5" s="75" t="s">
        <v>13</v>
      </c>
      <c r="H5" s="231" t="s">
        <v>14</v>
      </c>
      <c r="I5" s="232"/>
      <c r="J5" s="102" t="s">
        <v>21</v>
      </c>
      <c r="K5" s="75" t="s">
        <v>15</v>
      </c>
      <c r="L5" s="74" t="s">
        <v>16</v>
      </c>
      <c r="M5" s="76"/>
      <c r="N5" s="75" t="s">
        <v>17</v>
      </c>
    </row>
    <row r="6" spans="1:14" ht="15.75" customHeight="1">
      <c r="A6" s="5" t="s">
        <v>18</v>
      </c>
      <c r="B6" s="6"/>
      <c r="C6" s="77" t="s">
        <v>19</v>
      </c>
      <c r="D6" s="77"/>
      <c r="E6" s="78" t="s">
        <v>20</v>
      </c>
      <c r="F6" s="78" t="s">
        <v>21</v>
      </c>
      <c r="G6" s="78" t="s">
        <v>22</v>
      </c>
      <c r="H6" s="79" t="s">
        <v>20</v>
      </c>
      <c r="I6" s="79" t="s">
        <v>21</v>
      </c>
      <c r="J6" s="78" t="s">
        <v>15</v>
      </c>
      <c r="K6" s="78"/>
      <c r="L6" s="77"/>
      <c r="M6" s="80"/>
      <c r="N6" s="78" t="s">
        <v>23</v>
      </c>
    </row>
    <row r="7" spans="1:14">
      <c r="A7" s="7">
        <v>1</v>
      </c>
      <c r="B7" s="15" t="s">
        <v>51</v>
      </c>
      <c r="C7" s="81">
        <f>уборка1!C7+уборка1!G7+уборка1!O7+уборка1!S7+уборка2!C7+уборка2!G7+уборка2!K7+уборка2!O7+уборка2!S7+уборка2!Y7+уборка2!AC7</f>
        <v>1207</v>
      </c>
      <c r="D7" s="78">
        <f>E7</f>
        <v>0</v>
      </c>
      <c r="E7" s="79">
        <f>уборка1!D7+уборка1!H7+уборка1!P7+уборка2!D7+уборка2!H7+уборка2!L7+уборка2!P7+уборка2!T7+уборка2!Z7+уборка2!AD7</f>
        <v>0</v>
      </c>
      <c r="F7" s="214"/>
      <c r="G7" s="82">
        <f t="shared" ref="G7:G20" si="0">E7/C7*100</f>
        <v>0</v>
      </c>
      <c r="H7" s="83">
        <f>уборка1!E7+уборка1!I7+уборка1!Q7+уборка1!U7+уборка2!E7+уборка2!I7+уборка2!M7+уборка2!Q7+уборка2!U7+уборка2!AA7+уборка2!AE7</f>
        <v>0</v>
      </c>
      <c r="I7" s="82"/>
      <c r="J7" s="82" t="e">
        <f t="shared" ref="J7:J31" si="1">I7/F7*10</f>
        <v>#DIV/0!</v>
      </c>
      <c r="K7" s="84" t="e">
        <f>H7/E7*10</f>
        <v>#DIV/0!</v>
      </c>
      <c r="L7" s="87"/>
      <c r="M7" s="85"/>
      <c r="N7" s="82" t="e">
        <f t="shared" ref="N7:N31" si="2">F7/L7</f>
        <v>#DIV/0!</v>
      </c>
    </row>
    <row r="8" spans="1:14">
      <c r="A8" s="7">
        <v>2</v>
      </c>
      <c r="B8" s="9" t="s">
        <v>52</v>
      </c>
      <c r="C8" s="81">
        <f>уборка1!C8+уборка1!G8+уборка1!O8+уборка1!S8+уборка2!C8+уборка2!G8+уборка2!K8+уборка2!O8+уборка2!S8+уборка2!Y8+уборка2!AC8</f>
        <v>4114</v>
      </c>
      <c r="D8" s="78">
        <f t="shared" ref="D8:D31" si="3">E8</f>
        <v>0</v>
      </c>
      <c r="E8" s="78">
        <f>уборка1!D8+уборка1!H8+уборка1!P8+уборка2!D8+уборка2!H8+уборка2!L8+уборка2!P8+уборка2!T8+уборка2!Z8+уборка2!AD8</f>
        <v>0</v>
      </c>
      <c r="F8" s="82"/>
      <c r="G8" s="82">
        <f t="shared" si="0"/>
        <v>0</v>
      </c>
      <c r="H8" s="83">
        <f>уборка1!E8+уборка1!I8+уборка1!Q8+уборка1!U8+уборка2!E8+уборка2!I8+уборка2!M8+уборка2!Q8+уборка2!U8+уборка2!AA8+уборка2!AE8</f>
        <v>0</v>
      </c>
      <c r="I8" s="82"/>
      <c r="J8" s="82" t="e">
        <f t="shared" si="1"/>
        <v>#DIV/0!</v>
      </c>
      <c r="K8" s="84" t="e">
        <f t="shared" ref="K8:K31" si="4">H8/E8*10</f>
        <v>#DIV/0!</v>
      </c>
      <c r="L8" s="87"/>
      <c r="M8" s="85"/>
      <c r="N8" s="82" t="e">
        <f t="shared" si="2"/>
        <v>#DIV/0!</v>
      </c>
    </row>
    <row r="9" spans="1:14" ht="14.25" customHeight="1">
      <c r="A9" s="7">
        <v>3</v>
      </c>
      <c r="B9" s="9" t="s">
        <v>53</v>
      </c>
      <c r="C9" s="81">
        <f>уборка1!C9+уборка1!G9+уборка1!O9+уборка1!S9+уборка2!C9+уборка2!G9+уборка2!K9+уборка2!O9+уборка2!S9+уборка2!Y9+уборка2!AC9</f>
        <v>2380</v>
      </c>
      <c r="D9" s="78">
        <f t="shared" si="3"/>
        <v>0</v>
      </c>
      <c r="E9" s="78">
        <f>уборка1!D9+уборка1!H9+уборка1!P9+уборка2!D9+уборка2!H9+уборка2!L9+уборка2!P9+уборка2!T9+уборка2!Z9+уборка2!AD9</f>
        <v>0</v>
      </c>
      <c r="F9" s="88"/>
      <c r="G9" s="82">
        <f t="shared" si="0"/>
        <v>0</v>
      </c>
      <c r="H9" s="83">
        <f>уборка1!E9+уборка1!I9+уборка1!Q9+уборка1!U9+уборка2!E9+уборка2!I9+уборка2!M9+уборка2!Q9+уборка2!U9+уборка2!AA9+уборка2!AE9</f>
        <v>0</v>
      </c>
      <c r="I9" s="82"/>
      <c r="J9" s="82" t="e">
        <f t="shared" si="1"/>
        <v>#DIV/0!</v>
      </c>
      <c r="K9" s="84" t="e">
        <f t="shared" si="4"/>
        <v>#DIV/0!</v>
      </c>
      <c r="L9" s="87"/>
      <c r="M9" s="89"/>
      <c r="N9" s="82" t="e">
        <f t="shared" si="2"/>
        <v>#DIV/0!</v>
      </c>
    </row>
    <row r="10" spans="1:14">
      <c r="A10" s="7">
        <v>4</v>
      </c>
      <c r="B10" s="9" t="s">
        <v>25</v>
      </c>
      <c r="C10" s="81">
        <f>уборка1!C10+уборка1!G10+уборка1!O10+уборка1!S10+уборка2!C10+уборка2!G10+уборка2!K10+уборка2!O10+уборка2!S10+уборка2!Y10+уборка2!AC10</f>
        <v>1889</v>
      </c>
      <c r="D10" s="78">
        <f t="shared" si="3"/>
        <v>529</v>
      </c>
      <c r="E10" s="78">
        <f>уборка1!D10+уборка1!H10+уборка1!P10+уборка2!D10+уборка2!H10+уборка2!L10+уборка2!P10+уборка2!T10+уборка2!Z10+уборка2!AD10</f>
        <v>529</v>
      </c>
      <c r="F10" s="83">
        <v>344</v>
      </c>
      <c r="G10" s="83">
        <f t="shared" si="0"/>
        <v>28.004235044997355</v>
      </c>
      <c r="H10" s="83">
        <f>уборка1!E10+уборка1!I10+уборка1!Q10+уборка1!U10+уборка2!E10+уборка2!I10+уборка2!M10+уборка2!Q10+уборка2!U10+уборка2!AA10+уборка2!AE10</f>
        <v>522.5</v>
      </c>
      <c r="I10" s="83">
        <v>405.5</v>
      </c>
      <c r="J10" s="82">
        <f t="shared" si="1"/>
        <v>11.787790697674419</v>
      </c>
      <c r="K10" s="90">
        <f t="shared" si="4"/>
        <v>9.8771266540642717</v>
      </c>
      <c r="L10" s="91">
        <v>8</v>
      </c>
      <c r="M10" s="92"/>
      <c r="N10" s="83">
        <f t="shared" si="2"/>
        <v>43</v>
      </c>
    </row>
    <row r="11" spans="1:14">
      <c r="A11" s="7">
        <v>5</v>
      </c>
      <c r="B11" s="9" t="s">
        <v>54</v>
      </c>
      <c r="C11" s="81">
        <f>уборка1!C11+уборка1!G11+уборка1!O11+уборка1!S11+уборка2!C11+уборка2!G11+уборка2!K11+уборка2!O11+уборка2!S11+уборка2!Y11+уборка2!AC11</f>
        <v>3347</v>
      </c>
      <c r="D11" s="78">
        <f t="shared" si="3"/>
        <v>0</v>
      </c>
      <c r="E11" s="78">
        <f>уборка1!D11+уборка1!H11+уборка1!P11+уборка2!D11+уборка2!H11+уборка2!L11+уборка2!P11+уборка2!T11+уборка2!Z11+уборка2!AD11</f>
        <v>0</v>
      </c>
      <c r="F11" s="82"/>
      <c r="G11" s="82">
        <f t="shared" si="0"/>
        <v>0</v>
      </c>
      <c r="H11" s="83">
        <f>уборка1!E11+уборка1!I11+уборка1!Q11+уборка1!U11+уборка2!E11+уборка2!I11+уборка2!M11+уборка2!Q11+уборка2!U11+уборка2!AA11+уборка2!AE11</f>
        <v>0</v>
      </c>
      <c r="I11" s="82"/>
      <c r="J11" s="82" t="e">
        <f t="shared" si="1"/>
        <v>#DIV/0!</v>
      </c>
      <c r="K11" s="84" t="e">
        <f t="shared" si="4"/>
        <v>#DIV/0!</v>
      </c>
      <c r="L11" s="87"/>
      <c r="M11" s="85"/>
      <c r="N11" s="82" t="e">
        <f t="shared" si="2"/>
        <v>#DIV/0!</v>
      </c>
    </row>
    <row r="12" spans="1:14">
      <c r="A12" s="7">
        <v>6</v>
      </c>
      <c r="B12" s="9" t="s">
        <v>26</v>
      </c>
      <c r="C12" s="81">
        <f>уборка1!C12+уборка1!G12+уборка1!O12+уборка1!S12+уборка2!C12+уборка2!G12+уборка2!K12+уборка2!O12+уборка2!S12+уборка2!Y12+уборка2!AC12</f>
        <v>22781</v>
      </c>
      <c r="D12" s="78">
        <f t="shared" si="3"/>
        <v>420</v>
      </c>
      <c r="E12" s="78">
        <f>уборка1!D12+уборка1!H12+уборка1!P12+уборка2!D12+уборка2!H12+уборка2!L12+уборка2!P12+уборка2!T12+уборка2!Z12+уборка2!AD12</f>
        <v>420</v>
      </c>
      <c r="F12" s="88"/>
      <c r="G12" s="82">
        <f t="shared" si="0"/>
        <v>1.8436416311838812</v>
      </c>
      <c r="H12" s="83">
        <f>уборка1!E12+уборка1!I12+уборка1!Q12+уборка1!U12+уборка2!E12+уборка2!I12+уборка2!M12+уборка2!Q12+уборка2!U12+уборка2!AA12+уборка2!AE12</f>
        <v>1272</v>
      </c>
      <c r="I12" s="82"/>
      <c r="J12" s="82" t="e">
        <f t="shared" si="1"/>
        <v>#DIV/0!</v>
      </c>
      <c r="K12" s="84">
        <f t="shared" si="4"/>
        <v>30.285714285714285</v>
      </c>
      <c r="L12" s="87"/>
      <c r="M12" s="85"/>
      <c r="N12" s="82" t="e">
        <f t="shared" si="2"/>
        <v>#DIV/0!</v>
      </c>
    </row>
    <row r="13" spans="1:14">
      <c r="A13" s="7">
        <v>7</v>
      </c>
      <c r="B13" s="9" t="s">
        <v>27</v>
      </c>
      <c r="C13" s="81">
        <f>уборка1!C13+уборка1!G13+уборка1!O13+уборка1!S13+уборка2!C13+уборка2!G13+уборка2!K13+уборка2!O13+уборка2!S13+уборка2!Y13+уборка2!AC13</f>
        <v>553</v>
      </c>
      <c r="D13" s="78">
        <f t="shared" si="3"/>
        <v>0</v>
      </c>
      <c r="E13" s="78">
        <f>уборка1!D13+уборка1!H13+уборка1!P13+уборка2!D13+уборка2!H13+уборка2!L13+уборка2!P13+уборка2!T13+уборка2!Z13+уборка2!AD13</f>
        <v>0</v>
      </c>
      <c r="F13" s="82"/>
      <c r="G13" s="82">
        <f t="shared" si="0"/>
        <v>0</v>
      </c>
      <c r="H13" s="83">
        <f>уборка1!E13+уборка1!I13+уборка1!Q13+уборка1!U13+уборка2!E13+уборка2!I13+уборка2!M13+уборка2!Q13+уборка2!U13+уборка2!AA13+уборка2!AE13</f>
        <v>0</v>
      </c>
      <c r="I13" s="82"/>
      <c r="J13" s="82" t="e">
        <f t="shared" si="1"/>
        <v>#DIV/0!</v>
      </c>
      <c r="K13" s="84" t="e">
        <f t="shared" si="4"/>
        <v>#DIV/0!</v>
      </c>
      <c r="L13" s="87"/>
      <c r="M13" s="85"/>
      <c r="N13" s="82" t="e">
        <f t="shared" si="2"/>
        <v>#DIV/0!</v>
      </c>
    </row>
    <row r="14" spans="1:14">
      <c r="A14" s="7">
        <v>8</v>
      </c>
      <c r="B14" s="9" t="s">
        <v>28</v>
      </c>
      <c r="C14" s="81">
        <f>уборка1!C14+уборка1!G14+уборка1!O14+уборка1!S14+уборка2!C14+уборка2!G14+уборка2!K14+уборка2!O14+уборка2!S14+уборка2!Y14+уборка2!AC14</f>
        <v>3578</v>
      </c>
      <c r="D14" s="78">
        <f t="shared" si="3"/>
        <v>0</v>
      </c>
      <c r="E14" s="78">
        <f>уборка1!D14+уборка1!H14+уборка1!P14+уборка2!D14+уборка2!H14+уборка2!L14+уборка2!P14+уборка2!T14+уборка2!Z14+уборка2!AD14</f>
        <v>0</v>
      </c>
      <c r="F14" s="82"/>
      <c r="G14" s="82">
        <f t="shared" si="0"/>
        <v>0</v>
      </c>
      <c r="H14" s="83">
        <f>уборка1!E14+уборка1!I14+уборка1!Q14+уборка1!U14+уборка2!E14+уборка2!I14+уборка2!M14+уборка2!Q14+уборка2!U14+уборка2!AA14+уборка2!AE14</f>
        <v>0</v>
      </c>
      <c r="I14" s="82"/>
      <c r="J14" s="82" t="e">
        <f t="shared" si="1"/>
        <v>#DIV/0!</v>
      </c>
      <c r="K14" s="84" t="e">
        <f t="shared" si="4"/>
        <v>#DIV/0!</v>
      </c>
      <c r="L14" s="87"/>
      <c r="M14" s="85"/>
      <c r="N14" s="82" t="e">
        <f t="shared" si="2"/>
        <v>#DIV/0!</v>
      </c>
    </row>
    <row r="15" spans="1:14">
      <c r="A15" s="7">
        <v>9</v>
      </c>
      <c r="B15" s="9" t="s">
        <v>29</v>
      </c>
      <c r="C15" s="81">
        <f>уборка1!C15+уборка1!G15+уборка1!O15+уборка1!S15+уборка2!C15+уборка2!G15+уборка2!K15+уборка2!O15+уборка2!S15+уборка2!Y15+уборка2!AC15</f>
        <v>4217</v>
      </c>
      <c r="D15" s="78">
        <f t="shared" si="3"/>
        <v>0</v>
      </c>
      <c r="E15" s="78">
        <f>уборка1!D15+уборка1!H15+уборка1!P15+уборка2!D15+уборка2!H15+уборка2!L15+уборка2!P15+уборка2!T15+уборка2!Z15+уборка2!AD15</f>
        <v>0</v>
      </c>
      <c r="F15" s="82"/>
      <c r="G15" s="82">
        <f t="shared" si="0"/>
        <v>0</v>
      </c>
      <c r="H15" s="83">
        <f>уборка1!E15+уборка1!I15+уборка1!Q15+уборка1!U15+уборка2!E15+уборка2!I15+уборка2!M15+уборка2!Q15+уборка2!U15+уборка2!AA15+уборка2!AE15</f>
        <v>0</v>
      </c>
      <c r="I15" s="82"/>
      <c r="J15" s="82" t="e">
        <f t="shared" si="1"/>
        <v>#DIV/0!</v>
      </c>
      <c r="K15" s="84" t="e">
        <f t="shared" si="4"/>
        <v>#DIV/0!</v>
      </c>
      <c r="L15" s="87"/>
      <c r="M15" s="85"/>
      <c r="N15" s="82" t="e">
        <f t="shared" si="2"/>
        <v>#DIV/0!</v>
      </c>
    </row>
    <row r="16" spans="1:14" ht="14.25" customHeight="1">
      <c r="A16" s="7">
        <v>10</v>
      </c>
      <c r="B16" s="9" t="s">
        <v>30</v>
      </c>
      <c r="C16" s="81">
        <f>уборка1!C16+уборка1!G16+уборка1!O16+уборка1!S16+уборка2!C16+уборка2!G16+уборка2!K16+уборка2!O16+уборка2!S16+уборка2!Y16+уборка2!AC16</f>
        <v>7272</v>
      </c>
      <c r="D16" s="78">
        <f t="shared" si="3"/>
        <v>830</v>
      </c>
      <c r="E16" s="78">
        <f>уборка1!D16+уборка1!H16+уборка1!P16+уборка2!D16+уборка2!H16+уборка2!L16+уборка2!P16+уборка2!T16+уборка2!Z16+уборка2!AD16</f>
        <v>830</v>
      </c>
      <c r="F16" s="86">
        <v>581</v>
      </c>
      <c r="G16" s="82">
        <f t="shared" si="0"/>
        <v>11.413641364136414</v>
      </c>
      <c r="H16" s="83">
        <f>уборка1!E16+уборка1!I16+уборка1!Q16+уборка1!U16+уборка2!E16+уборка2!I16+уборка2!M16+уборка2!Q16+уборка2!U16+уборка2!AA16+уборка2!AE16</f>
        <v>2791</v>
      </c>
      <c r="I16" s="82">
        <v>1963</v>
      </c>
      <c r="J16" s="82">
        <f t="shared" si="1"/>
        <v>33.786574870912219</v>
      </c>
      <c r="K16" s="84">
        <f>H16/E16*10</f>
        <v>33.626506024096386</v>
      </c>
      <c r="L16" s="87">
        <v>12</v>
      </c>
      <c r="M16" s="85"/>
      <c r="N16" s="82">
        <f t="shared" si="2"/>
        <v>48.416666666666664</v>
      </c>
    </row>
    <row r="17" spans="1:14">
      <c r="A17" s="7">
        <v>11</v>
      </c>
      <c r="B17" s="9" t="s">
        <v>31</v>
      </c>
      <c r="C17" s="81">
        <f>уборка1!C17+уборка1!G17+уборка1!O17+уборка1!S17+уборка2!C17+уборка2!G17+уборка2!K17+уборка2!O17+уборка2!S17+уборка2!Y17+уборка2!AC17</f>
        <v>2647</v>
      </c>
      <c r="D17" s="78">
        <f t="shared" si="3"/>
        <v>0</v>
      </c>
      <c r="E17" s="78">
        <f>уборка1!D17+уборка1!H17+уборка1!P17+уборка2!D17+уборка2!H17+уборка2!L17+уборка2!P17+уборка2!T17+уборка2!Z17+уборка2!AD17</f>
        <v>0</v>
      </c>
      <c r="F17" s="93"/>
      <c r="G17" s="82">
        <f t="shared" si="0"/>
        <v>0</v>
      </c>
      <c r="H17" s="83">
        <f>уборка1!E17+уборка1!I17+уборка1!Q17+уборка1!U17+уборка2!E17+уборка2!I17+уборка2!M17+уборка2!Q17+уборка2!U17+уборка2!AA17+уборка2!AE17</f>
        <v>0</v>
      </c>
      <c r="I17" s="82"/>
      <c r="J17" s="82" t="e">
        <f t="shared" si="1"/>
        <v>#DIV/0!</v>
      </c>
      <c r="K17" s="84" t="e">
        <f>H17/E17*10</f>
        <v>#DIV/0!</v>
      </c>
      <c r="L17" s="87"/>
      <c r="M17" s="85"/>
      <c r="N17" s="82" t="e">
        <f t="shared" si="2"/>
        <v>#DIV/0!</v>
      </c>
    </row>
    <row r="18" spans="1:14" ht="14.25" customHeight="1">
      <c r="A18" s="7">
        <v>12</v>
      </c>
      <c r="B18" s="9" t="s">
        <v>32</v>
      </c>
      <c r="C18" s="81">
        <f>уборка1!C18+уборка1!G18+уборка1!O18+уборка1!S18+уборка2!C18+уборка2!G18+уборка2!K18+уборка2!O18+уборка2!S18+уборка2!Y18+уборка2!AC18</f>
        <v>4737</v>
      </c>
      <c r="D18" s="78">
        <f t="shared" si="3"/>
        <v>0</v>
      </c>
      <c r="E18" s="78">
        <f>уборка1!D18+уборка1!H18+уборка1!P18+уборка2!D18+уборка2!H18+уборка2!L18+уборка2!P18+уборка2!T18+уборка2!Z18+уборка2!AD18</f>
        <v>0</v>
      </c>
      <c r="F18" s="82"/>
      <c r="G18" s="82">
        <f t="shared" si="0"/>
        <v>0</v>
      </c>
      <c r="H18" s="83">
        <f>уборка1!E18+уборка1!I18+уборка1!Q18+уборка1!U18+уборка2!E18+уборка2!I18+уборка2!M18+уборка2!Q18+уборка2!U18+уборка2!AA18+уборка2!AE18</f>
        <v>0</v>
      </c>
      <c r="I18" s="82"/>
      <c r="J18" s="82" t="e">
        <f t="shared" si="1"/>
        <v>#DIV/0!</v>
      </c>
      <c r="K18" s="84" t="e">
        <f t="shared" si="4"/>
        <v>#DIV/0!</v>
      </c>
      <c r="L18" s="94"/>
      <c r="M18" s="85"/>
      <c r="N18" s="82" t="e">
        <f t="shared" si="2"/>
        <v>#DIV/0!</v>
      </c>
    </row>
    <row r="19" spans="1:14" ht="14.25" customHeight="1">
      <c r="A19" s="7">
        <v>13</v>
      </c>
      <c r="B19" s="16" t="s">
        <v>33</v>
      </c>
      <c r="C19" s="81">
        <f>уборка1!C19+уборка1!G19+уборка1!O19+уборка1!S19+уборка2!C19+уборка2!G19+уборка2!K19+уборка2!O19+уборка2!S19+уборка2!Y19+уборка2!AC19</f>
        <v>6832</v>
      </c>
      <c r="D19" s="78">
        <f t="shared" si="3"/>
        <v>0</v>
      </c>
      <c r="E19" s="78">
        <f>уборка1!D19+уборка1!H19+уборка1!P19+уборка2!D19+уборка2!H19+уборка2!L19+уборка2!P19+уборка2!T19+уборка2!Z19+уборка2!AD19</f>
        <v>0</v>
      </c>
      <c r="F19" s="82"/>
      <c r="G19" s="82">
        <f t="shared" si="0"/>
        <v>0</v>
      </c>
      <c r="H19" s="83">
        <f>уборка1!E19+уборка1!I19+уборка1!Q19+уборка1!U19+уборка2!E19+уборка2!I19+уборка2!M19+уборка2!Q19+уборка2!U19+уборка2!AA19+уборка2!AE19</f>
        <v>0</v>
      </c>
      <c r="I19" s="82"/>
      <c r="J19" s="82" t="e">
        <f t="shared" si="1"/>
        <v>#DIV/0!</v>
      </c>
      <c r="K19" s="84" t="e">
        <f t="shared" si="4"/>
        <v>#DIV/0!</v>
      </c>
      <c r="L19" s="94"/>
      <c r="M19" s="85"/>
      <c r="N19" s="82" t="e">
        <f t="shared" si="2"/>
        <v>#DIV/0!</v>
      </c>
    </row>
    <row r="20" spans="1:14" ht="14.25" customHeight="1">
      <c r="A20" s="7">
        <v>14</v>
      </c>
      <c r="B20" s="9" t="s">
        <v>35</v>
      </c>
      <c r="C20" s="81">
        <f>уборка1!C20+уборка1!G20+уборка1!O20+уборка1!S20+уборка2!C20+уборка2!G20+уборка2!K20+уборка2!O20+уборка2!S20+уборка2!Y20+уборка2!AC20</f>
        <v>2230</v>
      </c>
      <c r="D20" s="78">
        <f t="shared" si="3"/>
        <v>0</v>
      </c>
      <c r="E20" s="78">
        <f>уборка1!D20+уборка1!H20+уборка1!P20+уборка2!D20+уборка2!H20+уборка2!L20+уборка2!P20+уборка2!T20+уборка2!Z20+уборка2!AD20</f>
        <v>0</v>
      </c>
      <c r="F20" s="82"/>
      <c r="G20" s="82">
        <f t="shared" si="0"/>
        <v>0</v>
      </c>
      <c r="H20" s="83">
        <f>уборка1!E20+уборка1!I20+уборка1!Q20+уборка1!U20+уборка2!E20+уборка2!I20+уборка2!M20+уборка2!Q20+уборка2!U20+уборка2!AA20+уборка2!AE20</f>
        <v>0</v>
      </c>
      <c r="I20" s="82"/>
      <c r="J20" s="82" t="e">
        <f t="shared" si="1"/>
        <v>#DIV/0!</v>
      </c>
      <c r="K20" s="84" t="e">
        <f t="shared" si="4"/>
        <v>#DIV/0!</v>
      </c>
      <c r="L20" s="94"/>
      <c r="M20" s="85"/>
      <c r="N20" s="82" t="e">
        <f t="shared" si="2"/>
        <v>#DIV/0!</v>
      </c>
    </row>
    <row r="21" spans="1:14" ht="14.25" customHeight="1">
      <c r="A21" s="7">
        <v>15</v>
      </c>
      <c r="B21" s="9" t="s">
        <v>98</v>
      </c>
      <c r="C21" s="81">
        <f>уборка1!C21+уборка1!G21+уборка1!O21+уборка1!S21+уборка2!C21+уборка2!G21+уборка2!K21+уборка2!O21+уборка2!S21+уборка2!Y21+уборка2!AC21</f>
        <v>360</v>
      </c>
      <c r="D21" s="78">
        <f t="shared" si="3"/>
        <v>0</v>
      </c>
      <c r="E21" s="78">
        <f>уборка1!D21+уборка1!H21+уборка1!P21+уборка2!D21+уборка2!H21+уборка2!L21+уборка2!P21+уборка2!T21+уборка2!Z21+уборка2!AD21</f>
        <v>0</v>
      </c>
      <c r="F21" s="83"/>
      <c r="G21" s="83">
        <f t="shared" ref="G21:G25" si="5">E21/C21*100</f>
        <v>0</v>
      </c>
      <c r="H21" s="83">
        <f>уборка1!E21+уборка1!I21+уборка1!Q21+уборка1!U21+уборка2!E21+уборка2!I21+уборка2!M21+уборка2!Q21+уборка2!U21+уборка2!AA21+уборка2!AE21</f>
        <v>0</v>
      </c>
      <c r="I21" s="83"/>
      <c r="J21" s="82" t="e">
        <f t="shared" ref="J21:J25" si="6">I21/F21*10</f>
        <v>#DIV/0!</v>
      </c>
      <c r="K21" s="90" t="e">
        <f t="shared" ref="K21:K25" si="7">H21/E21*10</f>
        <v>#DIV/0!</v>
      </c>
      <c r="L21" s="107"/>
      <c r="M21" s="85"/>
      <c r="N21" s="83" t="e">
        <f t="shared" ref="N21:N25" si="8">F21/L21</f>
        <v>#DIV/0!</v>
      </c>
    </row>
    <row r="22" spans="1:14" ht="14.25" customHeight="1">
      <c r="A22" s="7">
        <v>16</v>
      </c>
      <c r="B22" s="9" t="s">
        <v>100</v>
      </c>
      <c r="C22" s="81">
        <f>уборка1!C22+уборка1!G22+уборка1!O22+уборка1!S22+уборка2!C22+уборка2!G22+уборка2!K22+уборка2!O22+уборка2!S22+уборка2!Y22+уборка2!AC22</f>
        <v>1264</v>
      </c>
      <c r="D22" s="78">
        <f t="shared" si="3"/>
        <v>0</v>
      </c>
      <c r="E22" s="78">
        <f>уборка1!D22+уборка1!H22+уборка1!P22+уборка2!D22+уборка2!H22+уборка2!L22+уборка2!P22+уборка2!T22+уборка2!Z22+уборка2!AD22</f>
        <v>0</v>
      </c>
      <c r="F22" s="82"/>
      <c r="G22" s="82">
        <f t="shared" si="5"/>
        <v>0</v>
      </c>
      <c r="H22" s="83">
        <f>уборка1!E22+уборка1!I22+уборка1!Q22+уборка1!U22+уборка2!E22+уборка2!I22+уборка2!M22+уборка2!Q22+уборка2!U22+уборка2!AA22+уборка2!AE22</f>
        <v>0</v>
      </c>
      <c r="I22" s="82"/>
      <c r="J22" s="82" t="e">
        <f t="shared" si="6"/>
        <v>#DIV/0!</v>
      </c>
      <c r="K22" s="84" t="e">
        <f t="shared" si="7"/>
        <v>#DIV/0!</v>
      </c>
      <c r="L22" s="87"/>
      <c r="M22" s="85"/>
      <c r="N22" s="82" t="e">
        <f t="shared" si="8"/>
        <v>#DIV/0!</v>
      </c>
    </row>
    <row r="23" spans="1:14" ht="14.25" customHeight="1">
      <c r="A23" s="7">
        <v>17</v>
      </c>
      <c r="B23" s="9" t="s">
        <v>111</v>
      </c>
      <c r="C23" s="81">
        <f>уборка1!C23+уборка1!G23+уборка1!O23+уборка1!S23+уборка2!C23+уборка2!G23+уборка2!K23+уборка2!O23+уборка2!S23+уборка2!Y23+уборка2!AC23</f>
        <v>4393.7</v>
      </c>
      <c r="D23" s="78">
        <f t="shared" si="3"/>
        <v>0</v>
      </c>
      <c r="E23" s="78">
        <f>уборка1!D23+уборка1!H23+уборка1!P23+уборка2!D23+уборка2!H23+уборка2!L23+уборка2!P23+уборка2!T23+уборка2!Z23+уборка2!AD23</f>
        <v>0</v>
      </c>
      <c r="F23" s="82"/>
      <c r="G23" s="82">
        <f t="shared" si="5"/>
        <v>0</v>
      </c>
      <c r="H23" s="83">
        <f>уборка1!E23+уборка1!I23+уборка1!Q23+уборка1!U23+уборка2!E23+уборка2!I23+уборка2!M23+уборка2!Q23+уборка2!U23+уборка2!AA23+уборка2!AE23</f>
        <v>0</v>
      </c>
      <c r="I23" s="82"/>
      <c r="J23" s="82" t="e">
        <f t="shared" si="6"/>
        <v>#DIV/0!</v>
      </c>
      <c r="K23" s="84" t="e">
        <f t="shared" si="7"/>
        <v>#DIV/0!</v>
      </c>
      <c r="L23" s="87"/>
      <c r="M23" s="85"/>
      <c r="N23" s="82" t="e">
        <f t="shared" si="8"/>
        <v>#DIV/0!</v>
      </c>
    </row>
    <row r="24" spans="1:14" ht="14.25" customHeight="1">
      <c r="A24" s="7">
        <v>18</v>
      </c>
      <c r="B24" s="9" t="s">
        <v>123</v>
      </c>
      <c r="C24" s="81">
        <f>уборка1!C24+уборка1!G24+уборка1!O24+уборка1!S24+уборка2!C23+уборка2!G23+уборка2!K23+уборка2!O23+уборка2!S23+уборка2!Y23+уборка2!AC23</f>
        <v>2908.4</v>
      </c>
      <c r="D24" s="78">
        <f t="shared" si="3"/>
        <v>0</v>
      </c>
      <c r="E24" s="78">
        <f>уборка1!D24+уборка1!H24+уборка1!P24+уборка2!D24+уборка2!H24+уборка2!L24+уборка2!P24+уборка2!T24+уборка2!Z24+уборка2!AD24</f>
        <v>0</v>
      </c>
      <c r="F24" s="82"/>
      <c r="G24" s="82">
        <f t="shared" si="5"/>
        <v>0</v>
      </c>
      <c r="H24" s="83">
        <f>уборка1!E24+уборка1!I24+уборка1!Q24+уборка1!U24+уборка2!E24+уборка2!I24+уборка2!M24+уборка2!Q24+уборка2!U24+уборка2!AA24+уборка2!AE24</f>
        <v>0</v>
      </c>
      <c r="I24" s="82"/>
      <c r="J24" s="82" t="e">
        <f t="shared" si="6"/>
        <v>#DIV/0!</v>
      </c>
      <c r="K24" s="84" t="e">
        <f t="shared" si="7"/>
        <v>#DIV/0!</v>
      </c>
      <c r="L24" s="87"/>
      <c r="M24" s="85"/>
      <c r="N24" s="82" t="e">
        <f t="shared" si="8"/>
        <v>#DIV/0!</v>
      </c>
    </row>
    <row r="25" spans="1:14" ht="14.25" customHeight="1">
      <c r="A25" s="7">
        <v>19</v>
      </c>
      <c r="B25" s="9" t="s">
        <v>110</v>
      </c>
      <c r="C25" s="81">
        <f>уборка1!C25+уборка1!G25+уборка1!O25+уборка1!S25+уборка2!C24+уборка2!G24+уборка2!K24+уборка2!O24+уборка2!S24+уборка2!Y24+уборка2!AC24</f>
        <v>1591.8400000000001</v>
      </c>
      <c r="D25" s="78">
        <f t="shared" si="3"/>
        <v>0</v>
      </c>
      <c r="E25" s="78">
        <f>уборка1!D25+уборка1!H25+уборка1!P25+уборка2!D24+уборка2!H24+уборка2!L24+уборка2!P24+уборка2!T24+уборка2!Z24+уборка2!AD24</f>
        <v>0</v>
      </c>
      <c r="F25" s="88"/>
      <c r="G25" s="82">
        <f t="shared" si="5"/>
        <v>0</v>
      </c>
      <c r="H25" s="83">
        <f>уборка1!E25+уборка1!I25+уборка1!Q25+уборка1!U25+уборка2!E24+уборка2!I24+уборка2!M24+уборка2!Q24+уборка2!U24+уборка2!AA24+уборка2!AE24</f>
        <v>0</v>
      </c>
      <c r="I25" s="82"/>
      <c r="J25" s="82" t="e">
        <f t="shared" si="6"/>
        <v>#DIV/0!</v>
      </c>
      <c r="K25" s="84" t="e">
        <f t="shared" si="7"/>
        <v>#DIV/0!</v>
      </c>
      <c r="L25" s="87"/>
      <c r="M25" s="85"/>
      <c r="N25" s="82" t="e">
        <f t="shared" si="8"/>
        <v>#DIV/0!</v>
      </c>
    </row>
    <row r="26" spans="1:14" ht="15" customHeight="1">
      <c r="A26" s="7">
        <v>20</v>
      </c>
      <c r="B26" s="9" t="s">
        <v>38</v>
      </c>
      <c r="C26" s="81">
        <f>уборка1!C26+уборка1!G26+уборка1!O26+уборка1!S26+уборка2!C26+уборка2!G26+уборка2!K26+уборка2!O26+уборка2!S26+уборка2!Y26+уборка2!AC26</f>
        <v>482</v>
      </c>
      <c r="D26" s="78">
        <f t="shared" si="3"/>
        <v>0</v>
      </c>
      <c r="E26" s="78">
        <f>уборка1!D26+уборка1!H26+уборка1!P26+уборка2!D26+уборка2!H26+уборка2!L26+уборка2!P26+уборка2!T26+уборка2!Z26+уборка2!AD26</f>
        <v>0</v>
      </c>
      <c r="F26" s="95"/>
      <c r="G26" s="82">
        <f t="shared" ref="G26:G31" si="9">E26/C26*100</f>
        <v>0</v>
      </c>
      <c r="H26" s="83">
        <f>уборка1!E26+уборка1!I26+уборка1!Q26+уборка1!U26+уборка2!E26+уборка2!I26+уборка2!M26+уборка2!Q26+уборка2!U26+уборка2!AA26+уборка2!AE26</f>
        <v>0</v>
      </c>
      <c r="I26" s="95"/>
      <c r="J26" s="82" t="e">
        <f t="shared" si="1"/>
        <v>#DIV/0!</v>
      </c>
      <c r="K26" s="84" t="e">
        <f t="shared" si="4"/>
        <v>#DIV/0!</v>
      </c>
      <c r="L26" s="96"/>
      <c r="M26" s="97"/>
      <c r="N26" s="82" t="e">
        <f t="shared" si="2"/>
        <v>#DIV/0!</v>
      </c>
    </row>
    <row r="27" spans="1:14" ht="15" customHeight="1">
      <c r="A27" s="7">
        <v>21</v>
      </c>
      <c r="B27" s="10" t="s">
        <v>39</v>
      </c>
      <c r="C27" s="81">
        <f>уборка1!C27+уборка1!G27+уборка1!O27+уборка1!S27+уборка2!C27+уборка2!G27+уборка2!K27+уборка2!O27+уборка2!S27+уборка2!Y27+уборка2!AC27</f>
        <v>78783.94</v>
      </c>
      <c r="D27" s="78">
        <f t="shared" si="3"/>
        <v>1779</v>
      </c>
      <c r="E27" s="78">
        <f>уборка1!D27+уборка1!H27+уборка1!P27+уборка2!D27+уборка2!H27+уборка2!L27+уборка2!P27+уборка2!T27+уборка2!Z27+уборка2!AD27</f>
        <v>1779</v>
      </c>
      <c r="F27" s="98">
        <f>SUM(F7:F26)</f>
        <v>925</v>
      </c>
      <c r="G27" s="83">
        <f t="shared" si="9"/>
        <v>2.2580744248129756</v>
      </c>
      <c r="H27" s="83">
        <f>уборка1!E27+уборка1!I27+уборка1!Q27+уборка1!U27+уборка2!E27+уборка2!I27+уборка2!M27+уборка2!Q27+уборка2!U27+уборка2!AA27+уборка2!AE27</f>
        <v>4585.5</v>
      </c>
      <c r="I27" s="98">
        <f>SUM(I7:I26)</f>
        <v>2368.5</v>
      </c>
      <c r="J27" s="82">
        <f t="shared" si="1"/>
        <v>25.605405405405403</v>
      </c>
      <c r="K27" s="90">
        <f t="shared" si="4"/>
        <v>25.775716694772342</v>
      </c>
      <c r="L27" s="99">
        <f>SUM(L7:L26)</f>
        <v>20</v>
      </c>
      <c r="M27" s="100"/>
      <c r="N27" s="83">
        <f t="shared" si="2"/>
        <v>46.25</v>
      </c>
    </row>
    <row r="28" spans="1:14">
      <c r="A28" s="7">
        <v>22</v>
      </c>
      <c r="B28" s="9" t="s">
        <v>40</v>
      </c>
      <c r="C28" s="81">
        <f>уборка1!C28+уборка1!G28+уборка1!O28+уборка1!S28+уборка2!C28+уборка2!G28+уборка2!K28+уборка2!O28+уборка2!S28+уборка2!Y28+уборка2!AC28</f>
        <v>24959</v>
      </c>
      <c r="D28" s="78">
        <f t="shared" si="3"/>
        <v>157</v>
      </c>
      <c r="E28" s="78">
        <f>уборка1!D28+уборка1!H28+уборка1!P28+уборка2!D28+уборка2!H28+уборка2!L28+уборка2!P28+уборка2!T28+уборка2!Z28+уборка2!AD28</f>
        <v>157</v>
      </c>
      <c r="F28" s="98">
        <v>70</v>
      </c>
      <c r="G28" s="83">
        <f t="shared" si="9"/>
        <v>0.62903161184342316</v>
      </c>
      <c r="H28" s="83">
        <f>уборка1!E28+уборка1!I28+уборка1!Q28+уборка1!U28+уборка2!E28+уборка2!I28+уборка2!M28+уборка2!Q28+уборка2!U28+уборка2!AA28+уборка2!AE28</f>
        <v>214</v>
      </c>
      <c r="I28" s="83">
        <v>174</v>
      </c>
      <c r="J28" s="82">
        <f t="shared" si="1"/>
        <v>24.857142857142858</v>
      </c>
      <c r="K28" s="90">
        <f t="shared" si="4"/>
        <v>13.630573248407643</v>
      </c>
      <c r="L28" s="99">
        <v>3</v>
      </c>
      <c r="M28" s="100"/>
      <c r="N28" s="83">
        <f t="shared" si="2"/>
        <v>23.333333333333332</v>
      </c>
    </row>
    <row r="29" spans="1:14">
      <c r="A29" s="7">
        <v>23</v>
      </c>
      <c r="B29" s="9" t="s">
        <v>41</v>
      </c>
      <c r="C29" s="81">
        <f>уборка1!C29+уборка1!G29+уборка1!O29+уборка1!S29+уборка2!C29+уборка2!G29+уборка2!K29+уборка2!O29+уборка2!S29+уборка2!Y29+уборка2!AC29</f>
        <v>608</v>
      </c>
      <c r="D29" s="78">
        <f t="shared" si="3"/>
        <v>0</v>
      </c>
      <c r="E29" s="78">
        <f>уборка1!D29+уборка1!H29+уборка1!P29+уборка2!D29+уборка2!H29+уборка2!L29+уборка2!P29+уборка2!T29+уборка2!Z29+уборка2!AD29</f>
        <v>0</v>
      </c>
      <c r="F29" s="95"/>
      <c r="G29" s="82">
        <f t="shared" si="9"/>
        <v>0</v>
      </c>
      <c r="H29" s="83">
        <f>уборка1!E29+уборка1!I29+уборка1!Q29+уборка1!U29+уборка2!E29+уборка2!I29+уборка2!M29+уборка2!Q29+уборка2!U29+уборка2!AA29+уборка2!AE29</f>
        <v>0</v>
      </c>
      <c r="I29" s="95"/>
      <c r="J29" s="82" t="e">
        <f t="shared" si="1"/>
        <v>#DIV/0!</v>
      </c>
      <c r="K29" s="84" t="e">
        <f t="shared" si="4"/>
        <v>#DIV/0!</v>
      </c>
      <c r="L29" s="96"/>
      <c r="M29" s="97"/>
      <c r="N29" s="82" t="e">
        <f t="shared" si="2"/>
        <v>#DIV/0!</v>
      </c>
    </row>
    <row r="30" spans="1:14">
      <c r="A30" s="7">
        <v>24</v>
      </c>
      <c r="B30" s="10" t="s">
        <v>42</v>
      </c>
      <c r="C30" s="81">
        <f>уборка1!C30+уборка1!G30+уборка1!O30+уборка1!S30+уборка2!C30+уборка2!G30+уборка2!K30+уборка2!O30+уборка2!S30+уборка2!Y30+уборка2!AC30</f>
        <v>104350.94</v>
      </c>
      <c r="D30" s="78">
        <f t="shared" si="3"/>
        <v>1936</v>
      </c>
      <c r="E30" s="78">
        <f>уборка1!D30+уборка1!H30+уборка1!P30+уборка2!D30+уборка2!H30+уборка2!L30+уборка2!P30+уборка2!T30+уборка2!Z30+уборка2!AD30</f>
        <v>1936</v>
      </c>
      <c r="F30" s="83">
        <f>SUM(F27:F29)</f>
        <v>995</v>
      </c>
      <c r="G30" s="83">
        <f t="shared" si="9"/>
        <v>1.8552779687466159</v>
      </c>
      <c r="H30" s="83">
        <f>уборка1!E30+уборка1!I30+уборка1!Q30+уборка1!U30+уборка2!E30+уборка2!I30+уборка2!M30+уборка2!Q30+уборка2!U30+уборка2!AA30+уборка2!AE30</f>
        <v>4799.5</v>
      </c>
      <c r="I30" s="83">
        <f>SUM(I27:I29)</f>
        <v>2542.5</v>
      </c>
      <c r="J30" s="82">
        <f t="shared" si="1"/>
        <v>25.552763819095475</v>
      </c>
      <c r="K30" s="90">
        <f t="shared" si="4"/>
        <v>24.790805785123968</v>
      </c>
      <c r="L30" s="91">
        <f>SUM(L27:L29)</f>
        <v>23</v>
      </c>
      <c r="M30" s="100"/>
      <c r="N30" s="83">
        <f t="shared" si="2"/>
        <v>43.260869565217391</v>
      </c>
    </row>
    <row r="31" spans="1:14">
      <c r="A31" s="213">
        <v>25</v>
      </c>
      <c r="B31" s="10">
        <v>2019</v>
      </c>
      <c r="C31" s="81">
        <v>118131</v>
      </c>
      <c r="D31" s="78">
        <f t="shared" si="3"/>
        <v>10386</v>
      </c>
      <c r="E31" s="78">
        <f>уборка1!D31+уборка1!H31+уборка1!P31+уборка2!D31+уборка2!H31+уборка2!L31+уборка2!P31+уборка2!T31+уборка2!Z31+уборка2!AD31</f>
        <v>10386</v>
      </c>
      <c r="F31" s="83">
        <v>1748</v>
      </c>
      <c r="G31" s="83">
        <f t="shared" si="9"/>
        <v>8.791934377936359</v>
      </c>
      <c r="H31" s="83">
        <f>уборка1!E31+уборка1!I31+уборка1!Q31+уборка1!U31+уборка2!E31+уборка2!I31+уборка2!M31+уборка2!Q31+уборка2!U31+уборка2!AA31+уборка2!AE31</f>
        <v>39093</v>
      </c>
      <c r="I31" s="17">
        <v>6348</v>
      </c>
      <c r="J31" s="82">
        <f t="shared" si="1"/>
        <v>36.315789473684212</v>
      </c>
      <c r="K31" s="90">
        <f t="shared" si="4"/>
        <v>37.640092432120163</v>
      </c>
      <c r="L31" s="17">
        <v>107</v>
      </c>
      <c r="M31" s="17"/>
      <c r="N31" s="83">
        <f t="shared" si="2"/>
        <v>16.33644859813084</v>
      </c>
    </row>
    <row r="32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Layout" workbookViewId="0">
      <selection activeCell="R10" sqref="R1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</row>
    <row r="2" spans="1:22" ht="12" customHeight="1">
      <c r="A2" s="243" t="s">
        <v>119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2" ht="14.25" customHeight="1">
      <c r="A3" s="244" t="s">
        <v>137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22">
      <c r="A4" s="2"/>
      <c r="B4" s="12"/>
      <c r="C4" s="110" t="s">
        <v>43</v>
      </c>
      <c r="D4" s="237" t="s">
        <v>44</v>
      </c>
      <c r="E4" s="238"/>
      <c r="F4" s="239"/>
      <c r="G4" s="103" t="s">
        <v>43</v>
      </c>
      <c r="H4" s="245" t="s">
        <v>101</v>
      </c>
      <c r="I4" s="246"/>
      <c r="J4" s="247"/>
      <c r="K4" s="111" t="s">
        <v>43</v>
      </c>
      <c r="L4" s="245" t="s">
        <v>103</v>
      </c>
      <c r="M4" s="246"/>
      <c r="N4" s="247"/>
      <c r="O4" s="112" t="s">
        <v>43</v>
      </c>
      <c r="P4" s="240" t="s">
        <v>104</v>
      </c>
      <c r="Q4" s="241"/>
      <c r="R4" s="242"/>
      <c r="S4" s="113" t="s">
        <v>43</v>
      </c>
      <c r="T4" s="237" t="s">
        <v>45</v>
      </c>
      <c r="U4" s="238"/>
      <c r="V4" s="239"/>
    </row>
    <row r="5" spans="1:22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22"/>
      <c r="T5" s="115" t="s">
        <v>46</v>
      </c>
      <c r="U5" s="116" t="s">
        <v>47</v>
      </c>
      <c r="V5" s="115" t="s">
        <v>48</v>
      </c>
    </row>
    <row r="6" spans="1:22" ht="11.25" customHeight="1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32"/>
      <c r="T6" s="124" t="s">
        <v>49</v>
      </c>
      <c r="U6" s="125" t="s">
        <v>49</v>
      </c>
      <c r="V6" s="124" t="s">
        <v>50</v>
      </c>
    </row>
    <row r="7" spans="1:22">
      <c r="A7" s="8">
        <v>1</v>
      </c>
      <c r="B7" s="15" t="s">
        <v>51</v>
      </c>
      <c r="C7" s="133">
        <v>1207</v>
      </c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117"/>
      <c r="T7" s="135"/>
      <c r="U7" s="136"/>
      <c r="V7" s="137" t="e">
        <f>U7/T7*10</f>
        <v>#DIV/0!</v>
      </c>
    </row>
    <row r="8" spans="1:22">
      <c r="A8" s="7">
        <v>2</v>
      </c>
      <c r="B8" s="9" t="s">
        <v>52</v>
      </c>
      <c r="C8" s="133">
        <v>4114</v>
      </c>
      <c r="D8" s="87"/>
      <c r="E8" s="88"/>
      <c r="F8" s="134" t="e">
        <f>E8/D8*10</f>
        <v>#DIV/0!</v>
      </c>
      <c r="G8" s="137"/>
      <c r="H8" s="139"/>
      <c r="I8" s="140"/>
      <c r="J8" s="137" t="e">
        <f t="shared" ref="J8:J31" si="1">I8/H8*10</f>
        <v>#DIV/0!</v>
      </c>
      <c r="K8" s="137"/>
      <c r="L8" s="137"/>
      <c r="M8" s="109"/>
      <c r="N8" s="141" t="e">
        <f t="shared" ref="N8:N31" si="2">M8/L8*10</f>
        <v>#DIV/0!</v>
      </c>
      <c r="O8" s="86"/>
      <c r="P8" s="79"/>
      <c r="Q8" s="79"/>
      <c r="R8" s="88" t="e">
        <f t="shared" si="0"/>
        <v>#DIV/0!</v>
      </c>
      <c r="S8" s="137"/>
      <c r="T8" s="139"/>
      <c r="U8" s="140"/>
      <c r="V8" s="137" t="e">
        <f t="shared" ref="V8:V27" si="3">U8/T8*10</f>
        <v>#DIV/0!</v>
      </c>
    </row>
    <row r="9" spans="1:22">
      <c r="A9" s="7">
        <v>3</v>
      </c>
      <c r="B9" s="9" t="s">
        <v>53</v>
      </c>
      <c r="C9" s="112">
        <v>2380</v>
      </c>
      <c r="D9" s="142"/>
      <c r="E9" s="143"/>
      <c r="F9" s="134" t="e">
        <f t="shared" ref="F9:F31" si="4">E9/D9*10</f>
        <v>#DIV/0!</v>
      </c>
      <c r="G9" s="126"/>
      <c r="H9" s="137"/>
      <c r="I9" s="144"/>
      <c r="J9" s="137" t="e">
        <f t="shared" si="1"/>
        <v>#DIV/0!</v>
      </c>
      <c r="K9" s="126"/>
      <c r="L9" s="139"/>
      <c r="M9" s="140"/>
      <c r="N9" s="141" t="e">
        <f t="shared" si="2"/>
        <v>#DIV/0!</v>
      </c>
      <c r="O9" s="86"/>
      <c r="P9" s="79"/>
      <c r="Q9" s="145"/>
      <c r="R9" s="88" t="e">
        <f t="shared" si="0"/>
        <v>#DIV/0!</v>
      </c>
      <c r="S9" s="137"/>
      <c r="T9" s="137"/>
      <c r="U9" s="144"/>
      <c r="V9" s="137" t="e">
        <f t="shared" si="3"/>
        <v>#DIV/0!</v>
      </c>
    </row>
    <row r="10" spans="1:22">
      <c r="A10" s="7">
        <v>4</v>
      </c>
      <c r="B10" s="9" t="s">
        <v>25</v>
      </c>
      <c r="C10" s="146">
        <v>1240</v>
      </c>
      <c r="D10" s="86"/>
      <c r="E10" s="147"/>
      <c r="F10" s="134" t="e">
        <f t="shared" si="4"/>
        <v>#DIV/0!</v>
      </c>
      <c r="G10" s="81">
        <v>75</v>
      </c>
      <c r="H10" s="81"/>
      <c r="I10" s="148"/>
      <c r="J10" s="134" t="e">
        <f t="shared" si="1"/>
        <v>#DIV/0!</v>
      </c>
      <c r="K10" s="81"/>
      <c r="L10" s="81"/>
      <c r="M10" s="149"/>
      <c r="N10" s="141" t="e">
        <f t="shared" si="2"/>
        <v>#DIV/0!</v>
      </c>
      <c r="O10" s="86">
        <v>574</v>
      </c>
      <c r="P10" s="86">
        <v>529</v>
      </c>
      <c r="Q10" s="86">
        <v>522.5</v>
      </c>
      <c r="R10" s="88">
        <f t="shared" si="0"/>
        <v>9.8771266540642717</v>
      </c>
      <c r="S10" s="126"/>
      <c r="T10" s="150"/>
      <c r="U10" s="151"/>
      <c r="V10" s="134" t="e">
        <f t="shared" si="3"/>
        <v>#DIV/0!</v>
      </c>
    </row>
    <row r="11" spans="1:22">
      <c r="A11" s="7">
        <v>5</v>
      </c>
      <c r="B11" s="9" t="s">
        <v>54</v>
      </c>
      <c r="C11" s="133">
        <v>2263</v>
      </c>
      <c r="D11" s="86"/>
      <c r="E11" s="147"/>
      <c r="F11" s="134" t="e">
        <f t="shared" si="4"/>
        <v>#DIV/0!</v>
      </c>
      <c r="G11" s="152"/>
      <c r="H11" s="152"/>
      <c r="I11" s="138"/>
      <c r="J11" s="137" t="e">
        <f t="shared" si="1"/>
        <v>#DIV/0!</v>
      </c>
      <c r="K11" s="152"/>
      <c r="L11" s="152"/>
      <c r="M11" s="138"/>
      <c r="N11" s="141" t="e">
        <f t="shared" si="2"/>
        <v>#DIV/0!</v>
      </c>
      <c r="O11" s="86">
        <v>1084</v>
      </c>
      <c r="P11" s="79"/>
      <c r="Q11" s="79"/>
      <c r="R11" s="88" t="e">
        <f t="shared" si="0"/>
        <v>#DIV/0!</v>
      </c>
      <c r="S11" s="113"/>
      <c r="T11" s="113"/>
      <c r="U11" s="153"/>
      <c r="V11" s="134" t="e">
        <f t="shared" si="3"/>
        <v>#DIV/0!</v>
      </c>
    </row>
    <row r="12" spans="1:22">
      <c r="A12" s="7">
        <v>6</v>
      </c>
      <c r="B12" s="9" t="s">
        <v>26</v>
      </c>
      <c r="C12" s="133">
        <v>14898</v>
      </c>
      <c r="D12" s="86"/>
      <c r="E12" s="154"/>
      <c r="F12" s="134" t="e">
        <f t="shared" si="4"/>
        <v>#DIV/0!</v>
      </c>
      <c r="G12" s="86">
        <v>2183</v>
      </c>
      <c r="H12" s="86">
        <v>420</v>
      </c>
      <c r="I12" s="216">
        <v>1272</v>
      </c>
      <c r="J12" s="137">
        <f t="shared" si="1"/>
        <v>30.285714285714285</v>
      </c>
      <c r="K12" s="86"/>
      <c r="L12" s="86"/>
      <c r="M12" s="144"/>
      <c r="N12" s="141" t="e">
        <f t="shared" si="2"/>
        <v>#DIV/0!</v>
      </c>
      <c r="O12" s="86">
        <v>5407</v>
      </c>
      <c r="P12" s="86"/>
      <c r="Q12" s="86"/>
      <c r="R12" s="88" t="e">
        <f t="shared" si="0"/>
        <v>#DIV/0!</v>
      </c>
      <c r="S12" s="137"/>
      <c r="T12" s="137"/>
      <c r="U12" s="144"/>
      <c r="V12" s="134" t="e">
        <f t="shared" si="3"/>
        <v>#DIV/0!</v>
      </c>
    </row>
    <row r="13" spans="1:22">
      <c r="A13" s="7">
        <v>7</v>
      </c>
      <c r="B13" s="9" t="s">
        <v>27</v>
      </c>
      <c r="C13" s="133">
        <v>553</v>
      </c>
      <c r="D13" s="86"/>
      <c r="E13" s="147"/>
      <c r="F13" s="134" t="e">
        <f t="shared" si="4"/>
        <v>#DIV/0!</v>
      </c>
      <c r="G13" s="86"/>
      <c r="H13" s="79"/>
      <c r="I13" s="140"/>
      <c r="J13" s="137" t="e">
        <f t="shared" si="1"/>
        <v>#DIV/0!</v>
      </c>
      <c r="K13" s="86"/>
      <c r="L13" s="86"/>
      <c r="M13" s="109"/>
      <c r="N13" s="141" t="e">
        <f t="shared" si="2"/>
        <v>#DIV/0!</v>
      </c>
      <c r="O13" s="86"/>
      <c r="P13" s="79"/>
      <c r="Q13" s="79"/>
      <c r="R13" s="88" t="e">
        <f t="shared" si="0"/>
        <v>#DIV/0!</v>
      </c>
      <c r="S13" s="137"/>
      <c r="T13" s="139"/>
      <c r="U13" s="140"/>
      <c r="V13" s="137" t="e">
        <f t="shared" si="3"/>
        <v>#DIV/0!</v>
      </c>
    </row>
    <row r="14" spans="1:22">
      <c r="A14" s="7">
        <v>8</v>
      </c>
      <c r="B14" s="9" t="s">
        <v>28</v>
      </c>
      <c r="C14" s="133">
        <v>3578</v>
      </c>
      <c r="D14" s="86"/>
      <c r="E14" s="154"/>
      <c r="F14" s="134" t="e">
        <f t="shared" si="4"/>
        <v>#DIV/0!</v>
      </c>
      <c r="G14" s="81"/>
      <c r="H14" s="78"/>
      <c r="I14" s="155"/>
      <c r="J14" s="134" t="e">
        <f t="shared" si="1"/>
        <v>#DIV/0!</v>
      </c>
      <c r="K14" s="81"/>
      <c r="L14" s="78"/>
      <c r="M14" s="155"/>
      <c r="N14" s="141" t="e">
        <f t="shared" si="2"/>
        <v>#DIV/0!</v>
      </c>
      <c r="O14" s="86"/>
      <c r="P14" s="79"/>
      <c r="Q14" s="145"/>
      <c r="R14" s="88" t="e">
        <f t="shared" si="0"/>
        <v>#DIV/0!</v>
      </c>
      <c r="S14" s="126"/>
      <c r="T14" s="156"/>
      <c r="U14" s="155"/>
      <c r="V14" s="137" t="e">
        <f t="shared" si="3"/>
        <v>#DIV/0!</v>
      </c>
    </row>
    <row r="15" spans="1:22">
      <c r="A15" s="7">
        <v>9</v>
      </c>
      <c r="B15" s="9" t="s">
        <v>29</v>
      </c>
      <c r="C15" s="133">
        <v>4217</v>
      </c>
      <c r="D15" s="86"/>
      <c r="E15" s="147"/>
      <c r="F15" s="134" t="e">
        <f t="shared" si="4"/>
        <v>#DIV/0!</v>
      </c>
      <c r="G15" s="152"/>
      <c r="H15" s="75"/>
      <c r="I15" s="136"/>
      <c r="J15" s="137" t="e">
        <f t="shared" si="1"/>
        <v>#DIV/0!</v>
      </c>
      <c r="K15" s="152"/>
      <c r="L15" s="75"/>
      <c r="M15" s="136"/>
      <c r="N15" s="141" t="e">
        <f t="shared" si="2"/>
        <v>#DIV/0!</v>
      </c>
      <c r="O15" s="86"/>
      <c r="P15" s="79"/>
      <c r="Q15" s="145"/>
      <c r="R15" s="88" t="e">
        <f t="shared" si="0"/>
        <v>#DIV/0!</v>
      </c>
      <c r="S15" s="137"/>
      <c r="T15" s="139"/>
      <c r="U15" s="140"/>
      <c r="V15" s="137" t="e">
        <f t="shared" si="3"/>
        <v>#DIV/0!</v>
      </c>
    </row>
    <row r="16" spans="1:22">
      <c r="A16" s="7">
        <v>10</v>
      </c>
      <c r="B16" s="9" t="s">
        <v>30</v>
      </c>
      <c r="C16" s="133">
        <v>4254</v>
      </c>
      <c r="D16" s="86"/>
      <c r="E16" s="147"/>
      <c r="F16" s="134" t="e">
        <f t="shared" si="4"/>
        <v>#DIV/0!</v>
      </c>
      <c r="G16" s="86">
        <v>994</v>
      </c>
      <c r="H16" s="86">
        <v>697</v>
      </c>
      <c r="I16" s="109">
        <v>2617</v>
      </c>
      <c r="J16" s="134">
        <f t="shared" si="1"/>
        <v>37.546628407460545</v>
      </c>
      <c r="K16" s="86"/>
      <c r="L16" s="86"/>
      <c r="M16" s="109"/>
      <c r="N16" s="141" t="e">
        <f t="shared" si="2"/>
        <v>#DIV/0!</v>
      </c>
      <c r="O16" s="86">
        <v>2024</v>
      </c>
      <c r="P16" s="79">
        <v>133</v>
      </c>
      <c r="Q16" s="79">
        <v>174</v>
      </c>
      <c r="R16" s="88">
        <f t="shared" si="0"/>
        <v>13.082706766917294</v>
      </c>
      <c r="S16" s="126"/>
      <c r="T16" s="126"/>
      <c r="U16" s="151"/>
      <c r="V16" s="134" t="e">
        <f t="shared" si="3"/>
        <v>#DIV/0!</v>
      </c>
    </row>
    <row r="17" spans="1:22">
      <c r="A17" s="7">
        <v>11</v>
      </c>
      <c r="B17" s="9" t="s">
        <v>31</v>
      </c>
      <c r="C17" s="133">
        <v>1742</v>
      </c>
      <c r="D17" s="86"/>
      <c r="E17" s="147"/>
      <c r="F17" s="134" t="e">
        <f t="shared" si="4"/>
        <v>#DIV/0!</v>
      </c>
      <c r="G17" s="152"/>
      <c r="H17" s="152"/>
      <c r="I17" s="138"/>
      <c r="J17" s="137" t="e">
        <f t="shared" si="1"/>
        <v>#DIV/0!</v>
      </c>
      <c r="K17" s="152"/>
      <c r="L17" s="152"/>
      <c r="M17" s="138"/>
      <c r="N17" s="141" t="e">
        <f t="shared" si="2"/>
        <v>#DIV/0!</v>
      </c>
      <c r="O17" s="86">
        <v>905</v>
      </c>
      <c r="P17" s="79"/>
      <c r="Q17" s="79"/>
      <c r="R17" s="88" t="e">
        <f t="shared" si="0"/>
        <v>#DIV/0!</v>
      </c>
      <c r="S17" s="137"/>
      <c r="T17" s="137"/>
      <c r="U17" s="144"/>
      <c r="V17" s="134" t="e">
        <f t="shared" si="3"/>
        <v>#DIV/0!</v>
      </c>
    </row>
    <row r="18" spans="1:22">
      <c r="A18" s="7">
        <v>12</v>
      </c>
      <c r="B18" s="9" t="s">
        <v>32</v>
      </c>
      <c r="C18" s="133">
        <v>3560</v>
      </c>
      <c r="D18" s="86"/>
      <c r="E18" s="147"/>
      <c r="F18" s="134" t="e">
        <f t="shared" si="4"/>
        <v>#DIV/0!</v>
      </c>
      <c r="G18" s="86"/>
      <c r="H18" s="79"/>
      <c r="I18" s="140"/>
      <c r="J18" s="126" t="e">
        <f t="shared" si="1"/>
        <v>#DIV/0!</v>
      </c>
      <c r="K18" s="86"/>
      <c r="L18" s="86"/>
      <c r="M18" s="109"/>
      <c r="N18" s="141" t="e">
        <f t="shared" si="2"/>
        <v>#DIV/0!</v>
      </c>
      <c r="O18" s="86">
        <v>1177</v>
      </c>
      <c r="P18" s="79"/>
      <c r="Q18" s="79"/>
      <c r="R18" s="88" t="e">
        <f t="shared" si="0"/>
        <v>#DIV/0!</v>
      </c>
      <c r="S18" s="137"/>
      <c r="T18" s="137"/>
      <c r="U18" s="144"/>
      <c r="V18" s="157" t="e">
        <f t="shared" si="3"/>
        <v>#DIV/0!</v>
      </c>
    </row>
    <row r="19" spans="1:22">
      <c r="A19" s="7">
        <v>13</v>
      </c>
      <c r="B19" s="16" t="s">
        <v>33</v>
      </c>
      <c r="C19" s="133">
        <v>6138</v>
      </c>
      <c r="D19" s="86"/>
      <c r="E19" s="154"/>
      <c r="F19" s="134" t="e">
        <f t="shared" si="4"/>
        <v>#DIV/0!</v>
      </c>
      <c r="G19" s="152">
        <v>30</v>
      </c>
      <c r="H19" s="75"/>
      <c r="I19" s="136"/>
      <c r="J19" s="126" t="e">
        <f t="shared" si="1"/>
        <v>#DIV/0!</v>
      </c>
      <c r="K19" s="152">
        <v>40</v>
      </c>
      <c r="L19" s="152"/>
      <c r="M19" s="138"/>
      <c r="N19" s="141" t="e">
        <f t="shared" si="2"/>
        <v>#DIV/0!</v>
      </c>
      <c r="O19" s="86">
        <v>514</v>
      </c>
      <c r="P19" s="86"/>
      <c r="Q19" s="86"/>
      <c r="R19" s="88" t="e">
        <f t="shared" si="0"/>
        <v>#DIV/0!</v>
      </c>
      <c r="S19" s="126"/>
      <c r="T19" s="126"/>
      <c r="U19" s="151"/>
      <c r="V19" s="134" t="e">
        <f t="shared" si="3"/>
        <v>#DIV/0!</v>
      </c>
    </row>
    <row r="20" spans="1:22">
      <c r="A20" s="7">
        <v>14</v>
      </c>
      <c r="B20" s="9" t="s">
        <v>35</v>
      </c>
      <c r="C20" s="133">
        <v>2050</v>
      </c>
      <c r="D20" s="86"/>
      <c r="E20" s="147"/>
      <c r="F20" s="134" t="e">
        <f t="shared" si="4"/>
        <v>#DIV/0!</v>
      </c>
      <c r="G20" s="86"/>
      <c r="H20" s="86"/>
      <c r="I20" s="137"/>
      <c r="J20" s="137" t="e">
        <f t="shared" si="1"/>
        <v>#DIV/0!</v>
      </c>
      <c r="K20" s="86"/>
      <c r="L20" s="86"/>
      <c r="M20" s="137"/>
      <c r="N20" s="141" t="e">
        <f t="shared" si="2"/>
        <v>#DIV/0!</v>
      </c>
      <c r="O20" s="79"/>
      <c r="P20" s="79"/>
      <c r="Q20" s="79"/>
      <c r="R20" s="88" t="e">
        <f t="shared" si="0"/>
        <v>#DIV/0!</v>
      </c>
      <c r="S20" s="137">
        <v>120</v>
      </c>
      <c r="T20" s="137"/>
      <c r="U20" s="144"/>
      <c r="V20" s="137" t="e">
        <f t="shared" si="3"/>
        <v>#DIV/0!</v>
      </c>
    </row>
    <row r="21" spans="1:22">
      <c r="A21" s="7">
        <v>15</v>
      </c>
      <c r="B21" s="9" t="s">
        <v>98</v>
      </c>
      <c r="C21" s="119">
        <v>330</v>
      </c>
      <c r="D21" s="152"/>
      <c r="E21" s="159"/>
      <c r="F21" s="134" t="e">
        <f t="shared" si="4"/>
        <v>#DIV/0!</v>
      </c>
      <c r="G21" s="86">
        <v>30</v>
      </c>
      <c r="H21" s="86"/>
      <c r="I21" s="109"/>
      <c r="J21" s="141" t="e">
        <f t="shared" si="1"/>
        <v>#DIV/0!</v>
      </c>
      <c r="K21" s="86"/>
      <c r="L21" s="86"/>
      <c r="M21" s="109"/>
      <c r="N21" s="141" t="e">
        <f t="shared" si="2"/>
        <v>#DIV/0!</v>
      </c>
      <c r="O21" s="86"/>
      <c r="P21" s="79"/>
      <c r="Q21" s="160"/>
      <c r="R21" s="88" t="e">
        <f t="shared" si="0"/>
        <v>#DIV/0!</v>
      </c>
      <c r="S21" s="126"/>
      <c r="T21" s="156"/>
      <c r="U21" s="155"/>
      <c r="V21" s="137" t="e">
        <f t="shared" si="3"/>
        <v>#DIV/0!</v>
      </c>
    </row>
    <row r="22" spans="1:22">
      <c r="A22" s="7">
        <v>16</v>
      </c>
      <c r="B22" s="9" t="s">
        <v>100</v>
      </c>
      <c r="C22" s="133">
        <v>919</v>
      </c>
      <c r="D22" s="86"/>
      <c r="E22" s="147"/>
      <c r="F22" s="134" t="e">
        <f t="shared" si="4"/>
        <v>#DIV/0!</v>
      </c>
      <c r="G22" s="86"/>
      <c r="H22" s="79"/>
      <c r="I22" s="139"/>
      <c r="J22" s="126" t="e">
        <f t="shared" si="1"/>
        <v>#DIV/0!</v>
      </c>
      <c r="K22" s="86"/>
      <c r="L22" s="86"/>
      <c r="M22" s="161"/>
      <c r="N22" s="141" t="e">
        <f t="shared" si="2"/>
        <v>#DIV/0!</v>
      </c>
      <c r="O22" s="86">
        <v>345</v>
      </c>
      <c r="P22" s="79"/>
      <c r="Q22" s="160"/>
      <c r="R22" s="88" t="e">
        <f t="shared" si="0"/>
        <v>#DIV/0!</v>
      </c>
      <c r="S22" s="137"/>
      <c r="T22" s="139"/>
      <c r="U22" s="140"/>
      <c r="V22" s="137" t="e">
        <f t="shared" si="3"/>
        <v>#DIV/0!</v>
      </c>
    </row>
    <row r="23" spans="1:22">
      <c r="A23" s="7">
        <v>17</v>
      </c>
      <c r="B23" s="9" t="s">
        <v>111</v>
      </c>
      <c r="C23" s="133">
        <v>3708.7</v>
      </c>
      <c r="D23" s="86"/>
      <c r="E23" s="147"/>
      <c r="F23" s="134" t="e">
        <f t="shared" si="4"/>
        <v>#DIV/0!</v>
      </c>
      <c r="G23" s="86">
        <v>685</v>
      </c>
      <c r="H23" s="79"/>
      <c r="I23" s="139"/>
      <c r="J23" s="126" t="e">
        <f t="shared" si="1"/>
        <v>#DIV/0!</v>
      </c>
      <c r="K23" s="86"/>
      <c r="L23" s="86"/>
      <c r="M23" s="161"/>
      <c r="N23" s="141"/>
      <c r="O23" s="86"/>
      <c r="P23" s="79"/>
      <c r="Q23" s="160"/>
      <c r="R23" s="88" t="e">
        <f t="shared" si="0"/>
        <v>#DIV/0!</v>
      </c>
      <c r="S23" s="137"/>
      <c r="T23" s="139"/>
      <c r="U23" s="140"/>
      <c r="V23" s="137" t="e">
        <f t="shared" si="3"/>
        <v>#DIV/0!</v>
      </c>
    </row>
    <row r="24" spans="1:22">
      <c r="A24" s="7">
        <v>18</v>
      </c>
      <c r="B24" s="9" t="s">
        <v>123</v>
      </c>
      <c r="C24" s="215">
        <v>2768.4</v>
      </c>
      <c r="D24" s="86"/>
      <c r="E24" s="147"/>
      <c r="F24" s="134" t="e">
        <f t="shared" si="4"/>
        <v>#DIV/0!</v>
      </c>
      <c r="G24" s="86"/>
      <c r="H24" s="79"/>
      <c r="I24" s="139"/>
      <c r="J24" s="126" t="e">
        <f t="shared" si="1"/>
        <v>#DIV/0!</v>
      </c>
      <c r="K24" s="86"/>
      <c r="L24" s="86"/>
      <c r="M24" s="161"/>
      <c r="N24" s="141"/>
      <c r="O24" s="86">
        <v>140</v>
      </c>
      <c r="P24" s="79"/>
      <c r="Q24" s="160"/>
      <c r="R24" s="88" t="e">
        <f t="shared" si="0"/>
        <v>#DIV/0!</v>
      </c>
      <c r="S24" s="137"/>
      <c r="T24" s="139"/>
      <c r="U24" s="140"/>
      <c r="V24" s="137" t="e">
        <f t="shared" si="3"/>
        <v>#DIV/0!</v>
      </c>
    </row>
    <row r="25" spans="1:22">
      <c r="A25" s="7">
        <v>19</v>
      </c>
      <c r="B25" s="9" t="s">
        <v>110</v>
      </c>
      <c r="C25" s="133">
        <v>1153.6500000000001</v>
      </c>
      <c r="D25" s="86"/>
      <c r="E25" s="147"/>
      <c r="F25" s="134" t="e">
        <f t="shared" si="4"/>
        <v>#DIV/0!</v>
      </c>
      <c r="G25" s="86">
        <v>102.73</v>
      </c>
      <c r="H25" s="79"/>
      <c r="I25" s="139"/>
      <c r="J25" s="126" t="e">
        <f t="shared" si="1"/>
        <v>#DIV/0!</v>
      </c>
      <c r="K25" s="86"/>
      <c r="L25" s="86"/>
      <c r="M25" s="161"/>
      <c r="N25" s="141"/>
      <c r="O25" s="86">
        <v>335.46</v>
      </c>
      <c r="P25" s="79"/>
      <c r="Q25" s="160"/>
      <c r="R25" s="88" t="e">
        <f t="shared" si="0"/>
        <v>#DIV/0!</v>
      </c>
      <c r="S25" s="137"/>
      <c r="T25" s="139"/>
      <c r="U25" s="140"/>
      <c r="V25" s="137" t="e">
        <f t="shared" si="3"/>
        <v>#DIV/0!</v>
      </c>
    </row>
    <row r="26" spans="1:22">
      <c r="A26" s="7">
        <v>20</v>
      </c>
      <c r="B26" s="9" t="s">
        <v>38</v>
      </c>
      <c r="C26" s="133">
        <v>240</v>
      </c>
      <c r="D26" s="86"/>
      <c r="E26" s="162"/>
      <c r="F26" s="134" t="e">
        <f t="shared" si="4"/>
        <v>#DIV/0!</v>
      </c>
      <c r="G26" s="86"/>
      <c r="H26" s="79"/>
      <c r="I26" s="139"/>
      <c r="J26" s="137" t="e">
        <f t="shared" si="1"/>
        <v>#DIV/0!</v>
      </c>
      <c r="K26" s="86"/>
      <c r="L26" s="79"/>
      <c r="M26" s="139"/>
      <c r="N26" s="141" t="e">
        <f t="shared" si="2"/>
        <v>#DIV/0!</v>
      </c>
      <c r="O26" s="86">
        <v>242</v>
      </c>
      <c r="P26" s="79"/>
      <c r="Q26" s="160"/>
      <c r="R26" s="88" t="e">
        <f t="shared" si="0"/>
        <v>#DIV/0!</v>
      </c>
      <c r="S26" s="137"/>
      <c r="T26" s="139"/>
      <c r="U26" s="163"/>
      <c r="V26" s="164" t="e">
        <f t="shared" si="3"/>
        <v>#DIV/0!</v>
      </c>
    </row>
    <row r="27" spans="1:22">
      <c r="A27" s="7">
        <v>21</v>
      </c>
      <c r="B27" s="10" t="s">
        <v>39</v>
      </c>
      <c r="C27" s="165">
        <f>SUM(C7:C26)</f>
        <v>61313.75</v>
      </c>
      <c r="D27" s="166">
        <f>SUM(D7:D26)</f>
        <v>0</v>
      </c>
      <c r="E27" s="166">
        <f>SUM(E7:E26)</f>
        <v>0</v>
      </c>
      <c r="F27" s="134" t="e">
        <f t="shared" si="4"/>
        <v>#DIV/0!</v>
      </c>
      <c r="G27" s="79">
        <f>SUM(G7:G26)</f>
        <v>4099.7299999999996</v>
      </c>
      <c r="H27" s="167">
        <f>SUM(H7:H26)</f>
        <v>1117</v>
      </c>
      <c r="I27" s="88">
        <f>SUM(I7:I26)</f>
        <v>3889</v>
      </c>
      <c r="J27" s="141">
        <f t="shared" si="1"/>
        <v>34.816472694717994</v>
      </c>
      <c r="K27" s="79">
        <f>SUM(K7:K26)</f>
        <v>40</v>
      </c>
      <c r="L27" s="167">
        <f>SUM(L7:L26)</f>
        <v>0</v>
      </c>
      <c r="M27" s="88">
        <f>SUM(M7:M26)</f>
        <v>0</v>
      </c>
      <c r="N27" s="141" t="e">
        <f t="shared" si="2"/>
        <v>#DIV/0!</v>
      </c>
      <c r="O27" s="168">
        <f>SUM(O7:O26)</f>
        <v>12747.46</v>
      </c>
      <c r="P27" s="169">
        <f>SUM(P7:P26)</f>
        <v>662</v>
      </c>
      <c r="Q27" s="95">
        <f>SUM(Q7:Q26)</f>
        <v>696.5</v>
      </c>
      <c r="R27" s="88">
        <f t="shared" si="0"/>
        <v>10.521148036253775</v>
      </c>
      <c r="S27" s="137">
        <f>SUM(S7:S26)</f>
        <v>120</v>
      </c>
      <c r="T27" s="161">
        <f>SUM(T7:T26)</f>
        <v>0</v>
      </c>
      <c r="U27" s="134">
        <f>SUM(U7:U26)</f>
        <v>0</v>
      </c>
      <c r="V27" s="141" t="e">
        <f t="shared" si="3"/>
        <v>#DIV/0!</v>
      </c>
    </row>
    <row r="28" spans="1:22">
      <c r="A28" s="7">
        <v>22</v>
      </c>
      <c r="B28" s="9" t="s">
        <v>40</v>
      </c>
      <c r="C28" s="170">
        <v>18734</v>
      </c>
      <c r="D28" s="79"/>
      <c r="E28" s="171"/>
      <c r="F28" s="164" t="e">
        <f t="shared" si="4"/>
        <v>#DIV/0!</v>
      </c>
      <c r="G28" s="79">
        <v>2225</v>
      </c>
      <c r="H28" s="79">
        <v>112</v>
      </c>
      <c r="I28" s="163">
        <v>187</v>
      </c>
      <c r="J28" s="158">
        <f t="shared" si="1"/>
        <v>16.696428571428573</v>
      </c>
      <c r="K28" s="172"/>
      <c r="L28" s="79"/>
      <c r="M28" s="163"/>
      <c r="N28" s="158" t="e">
        <f t="shared" si="2"/>
        <v>#DIV/0!</v>
      </c>
      <c r="O28" s="172">
        <v>3100</v>
      </c>
      <c r="P28" s="79">
        <v>45</v>
      </c>
      <c r="Q28" s="173">
        <v>27</v>
      </c>
      <c r="R28" s="145">
        <f t="shared" si="0"/>
        <v>6</v>
      </c>
      <c r="S28" s="139">
        <v>200</v>
      </c>
      <c r="T28" s="139"/>
      <c r="U28" s="163"/>
      <c r="V28" s="164" t="e">
        <f>U28/T28*10</f>
        <v>#DIV/0!</v>
      </c>
    </row>
    <row r="29" spans="1:22">
      <c r="A29" s="7">
        <v>23</v>
      </c>
      <c r="B29" s="9" t="s">
        <v>41</v>
      </c>
      <c r="C29" s="170">
        <v>514</v>
      </c>
      <c r="D29" s="79"/>
      <c r="E29" s="174"/>
      <c r="F29" s="164" t="e">
        <f t="shared" si="4"/>
        <v>#DIV/0!</v>
      </c>
      <c r="G29" s="79">
        <v>94</v>
      </c>
      <c r="H29" s="79"/>
      <c r="I29" s="140"/>
      <c r="J29" s="156" t="e">
        <f t="shared" si="1"/>
        <v>#DIV/0!</v>
      </c>
      <c r="K29" s="79"/>
      <c r="L29" s="79"/>
      <c r="M29" s="163"/>
      <c r="N29" s="158" t="e">
        <f t="shared" si="2"/>
        <v>#DIV/0!</v>
      </c>
      <c r="O29" s="172"/>
      <c r="P29" s="79"/>
      <c r="Q29" s="160"/>
      <c r="R29" s="145" t="e">
        <f t="shared" si="0"/>
        <v>#DIV/0!</v>
      </c>
      <c r="S29" s="139"/>
      <c r="T29" s="139"/>
      <c r="U29" s="175"/>
      <c r="V29" s="164" t="e">
        <f>U29/T29*10</f>
        <v>#DIV/0!</v>
      </c>
    </row>
    <row r="30" spans="1:22">
      <c r="A30" s="7">
        <v>24</v>
      </c>
      <c r="B30" s="10" t="s">
        <v>42</v>
      </c>
      <c r="C30" s="176">
        <f>SUM(C27:C29)</f>
        <v>80561.75</v>
      </c>
      <c r="D30" s="177">
        <f>SUM(D27:D29)</f>
        <v>0</v>
      </c>
      <c r="E30" s="177">
        <f>SUM(E27:E29)</f>
        <v>0</v>
      </c>
      <c r="F30" s="134" t="e">
        <f t="shared" si="4"/>
        <v>#DIV/0!</v>
      </c>
      <c r="G30" s="172">
        <f>SUM(G27:G29)</f>
        <v>6418.73</v>
      </c>
      <c r="H30" s="167">
        <f>SUM(H27:H29)</f>
        <v>1229</v>
      </c>
      <c r="I30" s="88">
        <f>SUM(I27:I29)</f>
        <v>4076</v>
      </c>
      <c r="J30" s="141">
        <f t="shared" si="1"/>
        <v>33.165174938974779</v>
      </c>
      <c r="K30" s="172">
        <f>SUM(K27:K29)</f>
        <v>40</v>
      </c>
      <c r="L30" s="167">
        <f>SUM(L27:L29)</f>
        <v>0</v>
      </c>
      <c r="M30" s="88">
        <f>SUM(M27:M29)</f>
        <v>0</v>
      </c>
      <c r="N30" s="141" t="e">
        <f t="shared" si="2"/>
        <v>#DIV/0!</v>
      </c>
      <c r="O30" s="168">
        <f>SUM(O27:O29)</f>
        <v>15847.46</v>
      </c>
      <c r="P30" s="169">
        <f>SUM(P27:P29)</f>
        <v>707</v>
      </c>
      <c r="Q30" s="95">
        <f>SUM(Q27:Q29)</f>
        <v>723.5</v>
      </c>
      <c r="R30" s="88">
        <f t="shared" si="0"/>
        <v>10.233380480905234</v>
      </c>
      <c r="S30" s="178">
        <f>SUM(S27:S29)</f>
        <v>320</v>
      </c>
      <c r="T30" s="178">
        <f>SUM(T27:T29)</f>
        <v>0</v>
      </c>
      <c r="U30" s="177">
        <f>SUM(U27:U29)</f>
        <v>0</v>
      </c>
      <c r="V30" s="134" t="e">
        <f>U30/T30*10</f>
        <v>#DIV/0!</v>
      </c>
    </row>
    <row r="31" spans="1:22" ht="14.25" customHeight="1">
      <c r="A31" s="7">
        <v>25</v>
      </c>
      <c r="B31" s="10">
        <v>2019</v>
      </c>
      <c r="C31" s="179">
        <v>94089</v>
      </c>
      <c r="D31" s="83">
        <v>3795</v>
      </c>
      <c r="E31" s="180">
        <v>12514</v>
      </c>
      <c r="F31" s="164">
        <f t="shared" si="4"/>
        <v>32.974967061923586</v>
      </c>
      <c r="G31" s="98">
        <v>7911</v>
      </c>
      <c r="H31" s="78">
        <v>5241</v>
      </c>
      <c r="I31" s="181">
        <v>23805</v>
      </c>
      <c r="J31" s="158">
        <f t="shared" si="1"/>
        <v>45.420721236405264</v>
      </c>
      <c r="K31" s="98"/>
      <c r="L31" s="98"/>
      <c r="M31" s="182"/>
      <c r="N31" s="158" t="e">
        <f t="shared" si="2"/>
        <v>#DIV/0!</v>
      </c>
      <c r="O31" s="172">
        <v>12861</v>
      </c>
      <c r="P31" s="79">
        <v>1350</v>
      </c>
      <c r="Q31" s="173">
        <v>2774</v>
      </c>
      <c r="R31" s="88">
        <f t="shared" si="0"/>
        <v>20.548148148148147</v>
      </c>
      <c r="S31" s="183">
        <v>500</v>
      </c>
      <c r="T31" s="158"/>
      <c r="U31" s="181"/>
      <c r="V31" s="164" t="e">
        <f>U31/T31*10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1"/>
  <sheetViews>
    <sheetView view="pageLayout" topLeftCell="H1" workbookViewId="0">
      <selection activeCell="A3" sqref="A3:R3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2" ht="18.75" customHeight="1">
      <c r="A1" s="248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</row>
    <row r="2" spans="1:32" ht="15.75">
      <c r="A2" s="249" t="s">
        <v>119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32" ht="20.25">
      <c r="A3" s="250" t="s">
        <v>137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32">
      <c r="A4" s="2"/>
      <c r="B4" s="12"/>
      <c r="C4" s="110" t="s">
        <v>43</v>
      </c>
      <c r="D4" s="237" t="s">
        <v>112</v>
      </c>
      <c r="E4" s="238"/>
      <c r="F4" s="239"/>
      <c r="G4" s="103" t="s">
        <v>43</v>
      </c>
      <c r="H4" s="245" t="s">
        <v>115</v>
      </c>
      <c r="I4" s="246"/>
      <c r="J4" s="247"/>
      <c r="K4" s="111" t="s">
        <v>43</v>
      </c>
      <c r="L4" s="245" t="s">
        <v>99</v>
      </c>
      <c r="M4" s="246"/>
      <c r="N4" s="247"/>
      <c r="O4" s="112" t="s">
        <v>43</v>
      </c>
      <c r="P4" s="240" t="s">
        <v>114</v>
      </c>
      <c r="Q4" s="241"/>
      <c r="R4" s="242"/>
      <c r="S4" s="112" t="s">
        <v>43</v>
      </c>
      <c r="T4" s="240" t="s">
        <v>116</v>
      </c>
      <c r="U4" s="241"/>
      <c r="V4" s="242"/>
      <c r="W4" s="2"/>
      <c r="X4" s="12"/>
      <c r="Y4" s="103" t="s">
        <v>43</v>
      </c>
      <c r="Z4" s="237" t="s">
        <v>113</v>
      </c>
      <c r="AA4" s="238"/>
      <c r="AB4" s="239"/>
      <c r="AC4" s="103" t="s">
        <v>43</v>
      </c>
      <c r="AD4" s="245" t="s">
        <v>117</v>
      </c>
      <c r="AE4" s="246"/>
      <c r="AF4" s="247"/>
    </row>
    <row r="5" spans="1:32">
      <c r="A5" s="4" t="s">
        <v>9</v>
      </c>
      <c r="B5" s="13" t="s">
        <v>10</v>
      </c>
      <c r="C5" s="114"/>
      <c r="D5" s="115" t="s">
        <v>46</v>
      </c>
      <c r="E5" s="116" t="s">
        <v>47</v>
      </c>
      <c r="F5" s="115" t="s">
        <v>48</v>
      </c>
      <c r="G5" s="117"/>
      <c r="H5" s="115" t="s">
        <v>46</v>
      </c>
      <c r="I5" s="115" t="s">
        <v>47</v>
      </c>
      <c r="J5" s="115" t="s">
        <v>48</v>
      </c>
      <c r="K5" s="117"/>
      <c r="L5" s="118" t="s">
        <v>46</v>
      </c>
      <c r="M5" s="118" t="s">
        <v>47</v>
      </c>
      <c r="N5" s="118" t="s">
        <v>48</v>
      </c>
      <c r="O5" s="119"/>
      <c r="P5" s="120" t="s">
        <v>46</v>
      </c>
      <c r="Q5" s="120" t="s">
        <v>47</v>
      </c>
      <c r="R5" s="121" t="s">
        <v>48</v>
      </c>
      <c r="S5" s="119"/>
      <c r="T5" s="120" t="s">
        <v>46</v>
      </c>
      <c r="U5" s="120" t="s">
        <v>47</v>
      </c>
      <c r="V5" s="121" t="s">
        <v>48</v>
      </c>
      <c r="W5" s="4" t="s">
        <v>9</v>
      </c>
      <c r="X5" s="13" t="s">
        <v>10</v>
      </c>
      <c r="Y5" s="117"/>
      <c r="Z5" s="115" t="s">
        <v>46</v>
      </c>
      <c r="AA5" s="116" t="s">
        <v>47</v>
      </c>
      <c r="AB5" s="115" t="s">
        <v>48</v>
      </c>
      <c r="AC5" s="117"/>
      <c r="AD5" s="115" t="s">
        <v>46</v>
      </c>
      <c r="AE5" s="115" t="s">
        <v>47</v>
      </c>
      <c r="AF5" s="115" t="s">
        <v>48</v>
      </c>
    </row>
    <row r="6" spans="1:32">
      <c r="A6" s="5" t="s">
        <v>18</v>
      </c>
      <c r="B6" s="14"/>
      <c r="C6" s="123"/>
      <c r="D6" s="124" t="s">
        <v>49</v>
      </c>
      <c r="E6" s="125" t="s">
        <v>49</v>
      </c>
      <c r="F6" s="124" t="s">
        <v>50</v>
      </c>
      <c r="G6" s="126"/>
      <c r="H6" s="124" t="s">
        <v>49</v>
      </c>
      <c r="I6" s="125" t="s">
        <v>49</v>
      </c>
      <c r="J6" s="124" t="s">
        <v>50</v>
      </c>
      <c r="K6" s="126"/>
      <c r="L6" s="127" t="s">
        <v>49</v>
      </c>
      <c r="M6" s="128" t="s">
        <v>49</v>
      </c>
      <c r="N6" s="127" t="s">
        <v>50</v>
      </c>
      <c r="O6" s="129"/>
      <c r="P6" s="130" t="s">
        <v>49</v>
      </c>
      <c r="Q6" s="130" t="s">
        <v>49</v>
      </c>
      <c r="R6" s="131" t="s">
        <v>15</v>
      </c>
      <c r="S6" s="129"/>
      <c r="T6" s="130" t="s">
        <v>49</v>
      </c>
      <c r="U6" s="130" t="s">
        <v>49</v>
      </c>
      <c r="V6" s="131" t="s">
        <v>15</v>
      </c>
      <c r="W6" s="5" t="s">
        <v>18</v>
      </c>
      <c r="X6" s="14"/>
      <c r="Y6" s="132"/>
      <c r="Z6" s="124" t="s">
        <v>49</v>
      </c>
      <c r="AA6" s="125" t="s">
        <v>49</v>
      </c>
      <c r="AB6" s="124" t="s">
        <v>50</v>
      </c>
      <c r="AC6" s="126"/>
      <c r="AD6" s="124" t="s">
        <v>49</v>
      </c>
      <c r="AE6" s="125" t="s">
        <v>49</v>
      </c>
      <c r="AF6" s="124" t="s">
        <v>50</v>
      </c>
    </row>
    <row r="7" spans="1:32" ht="13.5" customHeight="1">
      <c r="A7" s="8">
        <v>1</v>
      </c>
      <c r="B7" s="15" t="s">
        <v>51</v>
      </c>
      <c r="C7" s="133"/>
      <c r="D7" s="87"/>
      <c r="E7" s="88"/>
      <c r="F7" s="134" t="e">
        <f>E7/D7*10</f>
        <v>#DIV/0!</v>
      </c>
      <c r="G7" s="117"/>
      <c r="H7" s="135"/>
      <c r="I7" s="136"/>
      <c r="J7" s="137" t="e">
        <f>I7/H7*10</f>
        <v>#DIV/0!</v>
      </c>
      <c r="K7" s="117"/>
      <c r="L7" s="117"/>
      <c r="M7" s="138"/>
      <c r="N7" s="134" t="e">
        <f>M7/L7*10</f>
        <v>#DIV/0!</v>
      </c>
      <c r="O7" s="81"/>
      <c r="P7" s="78"/>
      <c r="Q7" s="78"/>
      <c r="R7" s="88" t="e">
        <f t="shared" ref="R7:R31" si="0">Q7/P7*10</f>
        <v>#DIV/0!</v>
      </c>
      <c r="S7" s="81"/>
      <c r="T7" s="78"/>
      <c r="U7" s="78"/>
      <c r="V7" s="88" t="e">
        <f t="shared" ref="V7:V25" si="1">U7/T7*10</f>
        <v>#DIV/0!</v>
      </c>
      <c r="W7" s="8">
        <v>1</v>
      </c>
      <c r="X7" s="15" t="s">
        <v>51</v>
      </c>
      <c r="Y7" s="133"/>
      <c r="Z7" s="87"/>
      <c r="AA7" s="88"/>
      <c r="AB7" s="134" t="e">
        <f>AA7/Z7*10</f>
        <v>#DIV/0!</v>
      </c>
      <c r="AC7" s="117"/>
      <c r="AD7" s="135"/>
      <c r="AE7" s="136"/>
      <c r="AF7" s="137" t="e">
        <f>AE7/AD7*10</f>
        <v>#DIV/0!</v>
      </c>
    </row>
    <row r="8" spans="1:32" ht="14.25" customHeight="1">
      <c r="A8" s="7">
        <v>2</v>
      </c>
      <c r="B8" s="9" t="s">
        <v>52</v>
      </c>
      <c r="C8" s="133"/>
      <c r="D8" s="87"/>
      <c r="E8" s="88"/>
      <c r="F8" s="134" t="e">
        <f t="shared" ref="F8:F31" si="2">E8/D8*10</f>
        <v>#DIV/0!</v>
      </c>
      <c r="G8" s="137"/>
      <c r="H8" s="139"/>
      <c r="I8" s="140"/>
      <c r="J8" s="137" t="e">
        <f t="shared" ref="J8:J31" si="3">I8/H8*10</f>
        <v>#DIV/0!</v>
      </c>
      <c r="K8" s="137"/>
      <c r="L8" s="137"/>
      <c r="M8" s="109"/>
      <c r="N8" s="141" t="e">
        <f t="shared" ref="N8:N31" si="4">M8/L8*10</f>
        <v>#DIV/0!</v>
      </c>
      <c r="O8" s="86"/>
      <c r="P8" s="79"/>
      <c r="Q8" s="79"/>
      <c r="R8" s="88" t="e">
        <f t="shared" si="0"/>
        <v>#DIV/0!</v>
      </c>
      <c r="S8" s="86"/>
      <c r="T8" s="79"/>
      <c r="U8" s="79"/>
      <c r="V8" s="88" t="e">
        <f t="shared" si="1"/>
        <v>#DIV/0!</v>
      </c>
      <c r="W8" s="7">
        <v>2</v>
      </c>
      <c r="X8" s="9" t="s">
        <v>52</v>
      </c>
      <c r="Y8" s="133"/>
      <c r="Z8" s="87"/>
      <c r="AA8" s="88"/>
      <c r="AB8" s="134" t="e">
        <f t="shared" ref="AB8:AB31" si="5">AA8/Z8*10</f>
        <v>#DIV/0!</v>
      </c>
      <c r="AC8" s="137"/>
      <c r="AD8" s="139"/>
      <c r="AE8" s="140"/>
      <c r="AF8" s="137" t="e">
        <f t="shared" ref="AF8:AF31" si="6">AE8/AD8*10</f>
        <v>#DIV/0!</v>
      </c>
    </row>
    <row r="9" spans="1:32" ht="15" customHeight="1">
      <c r="A9" s="7">
        <v>3</v>
      </c>
      <c r="B9" s="9" t="s">
        <v>53</v>
      </c>
      <c r="C9" s="112"/>
      <c r="D9" s="142"/>
      <c r="E9" s="143"/>
      <c r="F9" s="134" t="e">
        <f t="shared" si="2"/>
        <v>#DIV/0!</v>
      </c>
      <c r="G9" s="126"/>
      <c r="H9" s="137"/>
      <c r="I9" s="144"/>
      <c r="J9" s="137" t="e">
        <f t="shared" si="3"/>
        <v>#DIV/0!</v>
      </c>
      <c r="K9" s="126"/>
      <c r="L9" s="139"/>
      <c r="M9" s="140"/>
      <c r="N9" s="141" t="e">
        <f t="shared" si="4"/>
        <v>#DIV/0!</v>
      </c>
      <c r="O9" s="86"/>
      <c r="P9" s="79"/>
      <c r="Q9" s="145"/>
      <c r="R9" s="88" t="e">
        <f t="shared" si="0"/>
        <v>#DIV/0!</v>
      </c>
      <c r="S9" s="86"/>
      <c r="T9" s="79"/>
      <c r="U9" s="145"/>
      <c r="V9" s="88" t="e">
        <f t="shared" si="1"/>
        <v>#DIV/0!</v>
      </c>
      <c r="W9" s="7">
        <v>3</v>
      </c>
      <c r="X9" s="9" t="s">
        <v>53</v>
      </c>
      <c r="Y9" s="112"/>
      <c r="Z9" s="142"/>
      <c r="AA9" s="143"/>
      <c r="AB9" s="134" t="e">
        <f t="shared" si="5"/>
        <v>#DIV/0!</v>
      </c>
      <c r="AC9" s="126"/>
      <c r="AD9" s="137"/>
      <c r="AE9" s="144"/>
      <c r="AF9" s="137" t="e">
        <f t="shared" si="6"/>
        <v>#DIV/0!</v>
      </c>
    </row>
    <row r="10" spans="1:32" ht="13.5" customHeight="1">
      <c r="A10" s="7">
        <v>4</v>
      </c>
      <c r="B10" s="9" t="s">
        <v>25</v>
      </c>
      <c r="C10" s="146"/>
      <c r="D10" s="86"/>
      <c r="E10" s="147"/>
      <c r="F10" s="134" t="e">
        <f t="shared" si="2"/>
        <v>#DIV/0!</v>
      </c>
      <c r="G10" s="81"/>
      <c r="H10" s="81"/>
      <c r="I10" s="148"/>
      <c r="J10" s="134" t="e">
        <f t="shared" si="3"/>
        <v>#DIV/0!</v>
      </c>
      <c r="K10" s="81"/>
      <c r="L10" s="81"/>
      <c r="M10" s="149"/>
      <c r="N10" s="141" t="e">
        <f t="shared" si="4"/>
        <v>#DIV/0!</v>
      </c>
      <c r="O10" s="86"/>
      <c r="P10" s="86"/>
      <c r="Q10" s="86"/>
      <c r="R10" s="88" t="e">
        <f t="shared" si="0"/>
        <v>#DIV/0!</v>
      </c>
      <c r="S10" s="86"/>
      <c r="T10" s="86"/>
      <c r="U10" s="86"/>
      <c r="V10" s="88" t="e">
        <f t="shared" si="1"/>
        <v>#DIV/0!</v>
      </c>
      <c r="W10" s="7">
        <v>4</v>
      </c>
      <c r="X10" s="9" t="s">
        <v>25</v>
      </c>
      <c r="Y10" s="146"/>
      <c r="Z10" s="86"/>
      <c r="AA10" s="147"/>
      <c r="AB10" s="134" t="e">
        <f t="shared" si="5"/>
        <v>#DIV/0!</v>
      </c>
      <c r="AC10" s="81"/>
      <c r="AD10" s="81"/>
      <c r="AE10" s="148"/>
      <c r="AF10" s="134" t="e">
        <f t="shared" si="6"/>
        <v>#DIV/0!</v>
      </c>
    </row>
    <row r="11" spans="1:32" ht="12" customHeight="1">
      <c r="A11" s="7">
        <v>5</v>
      </c>
      <c r="B11" s="9" t="s">
        <v>54</v>
      </c>
      <c r="C11" s="133"/>
      <c r="D11" s="86"/>
      <c r="E11" s="147"/>
      <c r="F11" s="134" t="e">
        <f t="shared" si="2"/>
        <v>#DIV/0!</v>
      </c>
      <c r="G11" s="152"/>
      <c r="H11" s="75"/>
      <c r="I11" s="136"/>
      <c r="J11" s="137" t="e">
        <f t="shared" si="3"/>
        <v>#DIV/0!</v>
      </c>
      <c r="K11" s="152"/>
      <c r="L11" s="152"/>
      <c r="M11" s="138"/>
      <c r="N11" s="141" t="e">
        <f t="shared" si="4"/>
        <v>#DIV/0!</v>
      </c>
      <c r="O11" s="86"/>
      <c r="P11" s="79"/>
      <c r="Q11" s="79"/>
      <c r="R11" s="88" t="e">
        <f t="shared" si="0"/>
        <v>#DIV/0!</v>
      </c>
      <c r="S11" s="86"/>
      <c r="T11" s="79"/>
      <c r="U11" s="79"/>
      <c r="V11" s="88" t="e">
        <f t="shared" si="1"/>
        <v>#DIV/0!</v>
      </c>
      <c r="W11" s="7">
        <v>5</v>
      </c>
      <c r="X11" s="9" t="s">
        <v>54</v>
      </c>
      <c r="Y11" s="133"/>
      <c r="Z11" s="86"/>
      <c r="AA11" s="147"/>
      <c r="AB11" s="134" t="e">
        <f t="shared" si="5"/>
        <v>#DIV/0!</v>
      </c>
      <c r="AC11" s="152"/>
      <c r="AD11" s="75"/>
      <c r="AE11" s="136"/>
      <c r="AF11" s="137" t="e">
        <f t="shared" si="6"/>
        <v>#DIV/0!</v>
      </c>
    </row>
    <row r="12" spans="1:32">
      <c r="A12" s="7">
        <v>6</v>
      </c>
      <c r="B12" s="9" t="s">
        <v>26</v>
      </c>
      <c r="C12" s="133"/>
      <c r="D12" s="86"/>
      <c r="E12" s="154"/>
      <c r="F12" s="134" t="e">
        <f t="shared" si="2"/>
        <v>#DIV/0!</v>
      </c>
      <c r="G12" s="86">
        <v>62</v>
      </c>
      <c r="H12" s="79"/>
      <c r="I12" s="140"/>
      <c r="J12" s="137" t="e">
        <f t="shared" si="3"/>
        <v>#DIV/0!</v>
      </c>
      <c r="K12" s="86"/>
      <c r="L12" s="86"/>
      <c r="M12" s="144"/>
      <c r="N12" s="141" t="e">
        <f t="shared" si="4"/>
        <v>#DIV/0!</v>
      </c>
      <c r="O12" s="86">
        <v>142</v>
      </c>
      <c r="P12" s="86"/>
      <c r="Q12" s="86"/>
      <c r="R12" s="88" t="e">
        <f t="shared" si="0"/>
        <v>#DIV/0!</v>
      </c>
      <c r="S12" s="86"/>
      <c r="T12" s="86"/>
      <c r="U12" s="86"/>
      <c r="V12" s="88" t="e">
        <f t="shared" si="1"/>
        <v>#DIV/0!</v>
      </c>
      <c r="W12" s="7">
        <v>6</v>
      </c>
      <c r="X12" s="9" t="s">
        <v>26</v>
      </c>
      <c r="Y12" s="133">
        <v>89</v>
      </c>
      <c r="Z12" s="86"/>
      <c r="AA12" s="154"/>
      <c r="AB12" s="134" t="e">
        <f t="shared" si="5"/>
        <v>#DIV/0!</v>
      </c>
      <c r="AC12" s="86"/>
      <c r="AD12" s="79"/>
      <c r="AE12" s="140"/>
      <c r="AF12" s="137" t="e">
        <f t="shared" si="6"/>
        <v>#DIV/0!</v>
      </c>
    </row>
    <row r="13" spans="1:32">
      <c r="A13" s="7">
        <v>7</v>
      </c>
      <c r="B13" s="9" t="s">
        <v>27</v>
      </c>
      <c r="C13" s="133"/>
      <c r="D13" s="86"/>
      <c r="E13" s="147"/>
      <c r="F13" s="134" t="e">
        <f t="shared" si="2"/>
        <v>#DIV/0!</v>
      </c>
      <c r="G13" s="86"/>
      <c r="H13" s="79"/>
      <c r="I13" s="140"/>
      <c r="J13" s="137" t="e">
        <f t="shared" si="3"/>
        <v>#DIV/0!</v>
      </c>
      <c r="K13" s="86"/>
      <c r="L13" s="86"/>
      <c r="M13" s="109"/>
      <c r="N13" s="141" t="e">
        <f t="shared" si="4"/>
        <v>#DIV/0!</v>
      </c>
      <c r="O13" s="86"/>
      <c r="P13" s="79"/>
      <c r="Q13" s="79"/>
      <c r="R13" s="88" t="e">
        <f t="shared" si="0"/>
        <v>#DIV/0!</v>
      </c>
      <c r="S13" s="86"/>
      <c r="T13" s="79"/>
      <c r="U13" s="79"/>
      <c r="V13" s="88" t="e">
        <f t="shared" si="1"/>
        <v>#DIV/0!</v>
      </c>
      <c r="W13" s="7">
        <v>7</v>
      </c>
      <c r="X13" s="9" t="s">
        <v>27</v>
      </c>
      <c r="Y13" s="133"/>
      <c r="Z13" s="86"/>
      <c r="AA13" s="147"/>
      <c r="AB13" s="134" t="e">
        <f t="shared" si="5"/>
        <v>#DIV/0!</v>
      </c>
      <c r="AC13" s="86"/>
      <c r="AD13" s="79"/>
      <c r="AE13" s="140"/>
      <c r="AF13" s="137" t="e">
        <f t="shared" si="6"/>
        <v>#DIV/0!</v>
      </c>
    </row>
    <row r="14" spans="1:32">
      <c r="A14" s="7">
        <v>8</v>
      </c>
      <c r="B14" s="9" t="s">
        <v>28</v>
      </c>
      <c r="C14" s="133"/>
      <c r="D14" s="86"/>
      <c r="E14" s="154"/>
      <c r="F14" s="134" t="e">
        <f t="shared" si="2"/>
        <v>#DIV/0!</v>
      </c>
      <c r="G14" s="81"/>
      <c r="H14" s="78"/>
      <c r="I14" s="155"/>
      <c r="J14" s="134" t="e">
        <f t="shared" si="3"/>
        <v>#DIV/0!</v>
      </c>
      <c r="K14" s="81"/>
      <c r="L14" s="78"/>
      <c r="M14" s="155"/>
      <c r="N14" s="141" t="e">
        <f t="shared" si="4"/>
        <v>#DIV/0!</v>
      </c>
      <c r="O14" s="86"/>
      <c r="P14" s="79"/>
      <c r="Q14" s="145"/>
      <c r="R14" s="88" t="e">
        <f t="shared" si="0"/>
        <v>#DIV/0!</v>
      </c>
      <c r="S14" s="86"/>
      <c r="T14" s="79"/>
      <c r="U14" s="145"/>
      <c r="V14" s="88" t="e">
        <f t="shared" si="1"/>
        <v>#DIV/0!</v>
      </c>
      <c r="W14" s="7">
        <v>8</v>
      </c>
      <c r="X14" s="9" t="s">
        <v>28</v>
      </c>
      <c r="Y14" s="133"/>
      <c r="Z14" s="86"/>
      <c r="AA14" s="154"/>
      <c r="AB14" s="134" t="e">
        <f t="shared" si="5"/>
        <v>#DIV/0!</v>
      </c>
      <c r="AC14" s="81"/>
      <c r="AD14" s="78"/>
      <c r="AE14" s="155"/>
      <c r="AF14" s="134" t="e">
        <f t="shared" si="6"/>
        <v>#DIV/0!</v>
      </c>
    </row>
    <row r="15" spans="1:32">
      <c r="A15" s="7">
        <v>9</v>
      </c>
      <c r="B15" s="9" t="s">
        <v>29</v>
      </c>
      <c r="C15" s="133"/>
      <c r="D15" s="86"/>
      <c r="E15" s="147"/>
      <c r="F15" s="134" t="e">
        <f t="shared" si="2"/>
        <v>#DIV/0!</v>
      </c>
      <c r="G15" s="152"/>
      <c r="H15" s="75"/>
      <c r="I15" s="136"/>
      <c r="J15" s="137" t="e">
        <f t="shared" si="3"/>
        <v>#DIV/0!</v>
      </c>
      <c r="K15" s="152"/>
      <c r="L15" s="75"/>
      <c r="M15" s="136"/>
      <c r="N15" s="141" t="e">
        <f t="shared" si="4"/>
        <v>#DIV/0!</v>
      </c>
      <c r="O15" s="86"/>
      <c r="P15" s="79"/>
      <c r="Q15" s="145"/>
      <c r="R15" s="88" t="e">
        <f t="shared" si="0"/>
        <v>#DIV/0!</v>
      </c>
      <c r="S15" s="86"/>
      <c r="T15" s="79"/>
      <c r="U15" s="145"/>
      <c r="V15" s="88" t="e">
        <f t="shared" si="1"/>
        <v>#DIV/0!</v>
      </c>
      <c r="W15" s="7">
        <v>9</v>
      </c>
      <c r="X15" s="9" t="s">
        <v>29</v>
      </c>
      <c r="Y15" s="133"/>
      <c r="Z15" s="86"/>
      <c r="AA15" s="147"/>
      <c r="AB15" s="134" t="e">
        <f t="shared" si="5"/>
        <v>#DIV/0!</v>
      </c>
      <c r="AC15" s="152"/>
      <c r="AD15" s="75"/>
      <c r="AE15" s="136"/>
      <c r="AF15" s="137" t="e">
        <f t="shared" si="6"/>
        <v>#DIV/0!</v>
      </c>
    </row>
    <row r="16" spans="1:32">
      <c r="A16" s="7">
        <v>10</v>
      </c>
      <c r="B16" s="9" t="s">
        <v>30</v>
      </c>
      <c r="C16" s="133"/>
      <c r="D16" s="86"/>
      <c r="E16" s="147"/>
      <c r="F16" s="134" t="e">
        <f t="shared" si="2"/>
        <v>#DIV/0!</v>
      </c>
      <c r="G16" s="86"/>
      <c r="H16" s="86"/>
      <c r="I16" s="109"/>
      <c r="J16" s="134" t="e">
        <f t="shared" si="3"/>
        <v>#DIV/0!</v>
      </c>
      <c r="K16" s="86"/>
      <c r="L16" s="86"/>
      <c r="M16" s="109"/>
      <c r="N16" s="141" t="e">
        <f t="shared" si="4"/>
        <v>#DIV/0!</v>
      </c>
      <c r="O16" s="86"/>
      <c r="P16" s="79"/>
      <c r="Q16" s="79"/>
      <c r="R16" s="88" t="e">
        <f t="shared" si="0"/>
        <v>#DIV/0!</v>
      </c>
      <c r="S16" s="86"/>
      <c r="T16" s="79"/>
      <c r="U16" s="79"/>
      <c r="V16" s="88" t="e">
        <f t="shared" si="1"/>
        <v>#DIV/0!</v>
      </c>
      <c r="W16" s="7">
        <v>10</v>
      </c>
      <c r="X16" s="9" t="s">
        <v>30</v>
      </c>
      <c r="Y16" s="133"/>
      <c r="Z16" s="86"/>
      <c r="AA16" s="147"/>
      <c r="AB16" s="134" t="e">
        <f t="shared" si="5"/>
        <v>#DIV/0!</v>
      </c>
      <c r="AC16" s="86"/>
      <c r="AD16" s="86"/>
      <c r="AE16" s="109"/>
      <c r="AF16" s="134" t="e">
        <f t="shared" si="6"/>
        <v>#DIV/0!</v>
      </c>
    </row>
    <row r="17" spans="1:32">
      <c r="A17" s="7">
        <v>11</v>
      </c>
      <c r="B17" s="9" t="s">
        <v>31</v>
      </c>
      <c r="C17" s="133"/>
      <c r="D17" s="86"/>
      <c r="E17" s="147"/>
      <c r="F17" s="134" t="e">
        <f t="shared" si="2"/>
        <v>#DIV/0!</v>
      </c>
      <c r="G17" s="152"/>
      <c r="H17" s="75"/>
      <c r="I17" s="136"/>
      <c r="J17" s="137" t="e">
        <f t="shared" si="3"/>
        <v>#DIV/0!</v>
      </c>
      <c r="K17" s="152"/>
      <c r="L17" s="152"/>
      <c r="M17" s="138"/>
      <c r="N17" s="141" t="e">
        <f t="shared" si="4"/>
        <v>#DIV/0!</v>
      </c>
      <c r="O17" s="86"/>
      <c r="P17" s="79"/>
      <c r="Q17" s="79"/>
      <c r="R17" s="88" t="e">
        <f t="shared" si="0"/>
        <v>#DIV/0!</v>
      </c>
      <c r="S17" s="86"/>
      <c r="T17" s="79"/>
      <c r="U17" s="79"/>
      <c r="V17" s="88" t="e">
        <f t="shared" si="1"/>
        <v>#DIV/0!</v>
      </c>
      <c r="W17" s="7">
        <v>11</v>
      </c>
      <c r="X17" s="9" t="s">
        <v>31</v>
      </c>
      <c r="Y17" s="133"/>
      <c r="Z17" s="86"/>
      <c r="AA17" s="147"/>
      <c r="AB17" s="134" t="e">
        <f t="shared" si="5"/>
        <v>#DIV/0!</v>
      </c>
      <c r="AC17" s="152"/>
      <c r="AD17" s="75"/>
      <c r="AE17" s="136"/>
      <c r="AF17" s="137" t="e">
        <f t="shared" si="6"/>
        <v>#DIV/0!</v>
      </c>
    </row>
    <row r="18" spans="1:32">
      <c r="A18" s="7">
        <v>12</v>
      </c>
      <c r="B18" s="9" t="s">
        <v>32</v>
      </c>
      <c r="C18" s="133"/>
      <c r="D18" s="86"/>
      <c r="E18" s="147"/>
      <c r="F18" s="134" t="e">
        <f t="shared" si="2"/>
        <v>#DIV/0!</v>
      </c>
      <c r="G18" s="86"/>
      <c r="H18" s="79"/>
      <c r="I18" s="140"/>
      <c r="J18" s="126" t="e">
        <f t="shared" si="3"/>
        <v>#DIV/0!</v>
      </c>
      <c r="K18" s="86"/>
      <c r="L18" s="86"/>
      <c r="M18" s="109"/>
      <c r="N18" s="141" t="e">
        <f t="shared" si="4"/>
        <v>#DIV/0!</v>
      </c>
      <c r="O18" s="86"/>
      <c r="P18" s="79"/>
      <c r="Q18" s="79"/>
      <c r="R18" s="88" t="e">
        <f t="shared" si="0"/>
        <v>#DIV/0!</v>
      </c>
      <c r="S18" s="86"/>
      <c r="T18" s="79"/>
      <c r="U18" s="79"/>
      <c r="V18" s="88" t="e">
        <f t="shared" si="1"/>
        <v>#DIV/0!</v>
      </c>
      <c r="W18" s="7">
        <v>12</v>
      </c>
      <c r="X18" s="9" t="s">
        <v>32</v>
      </c>
      <c r="Y18" s="133"/>
      <c r="Z18" s="86"/>
      <c r="AA18" s="147"/>
      <c r="AB18" s="134" t="e">
        <f t="shared" si="5"/>
        <v>#DIV/0!</v>
      </c>
      <c r="AC18" s="86"/>
      <c r="AD18" s="79"/>
      <c r="AE18" s="140"/>
      <c r="AF18" s="126" t="e">
        <f t="shared" si="6"/>
        <v>#DIV/0!</v>
      </c>
    </row>
    <row r="19" spans="1:32">
      <c r="A19" s="7">
        <v>13</v>
      </c>
      <c r="B19" s="16" t="s">
        <v>33</v>
      </c>
      <c r="C19" s="133">
        <v>100</v>
      </c>
      <c r="D19" s="86"/>
      <c r="E19" s="154"/>
      <c r="F19" s="134" t="e">
        <f t="shared" si="2"/>
        <v>#DIV/0!</v>
      </c>
      <c r="G19" s="152">
        <v>50</v>
      </c>
      <c r="H19" s="75"/>
      <c r="I19" s="136"/>
      <c r="J19" s="126" t="e">
        <f t="shared" si="3"/>
        <v>#DIV/0!</v>
      </c>
      <c r="K19" s="152"/>
      <c r="L19" s="152"/>
      <c r="M19" s="138"/>
      <c r="N19" s="141" t="e">
        <f t="shared" si="4"/>
        <v>#DIV/0!</v>
      </c>
      <c r="O19" s="86"/>
      <c r="P19" s="86"/>
      <c r="Q19" s="86"/>
      <c r="R19" s="88" t="e">
        <f t="shared" si="0"/>
        <v>#DIV/0!</v>
      </c>
      <c r="S19" s="86"/>
      <c r="T19" s="86"/>
      <c r="U19" s="86"/>
      <c r="V19" s="88" t="e">
        <f t="shared" si="1"/>
        <v>#DIV/0!</v>
      </c>
      <c r="W19" s="7">
        <v>13</v>
      </c>
      <c r="X19" s="16" t="s">
        <v>33</v>
      </c>
      <c r="Y19" s="133"/>
      <c r="Z19" s="86"/>
      <c r="AA19" s="154"/>
      <c r="AB19" s="134" t="e">
        <f t="shared" si="5"/>
        <v>#DIV/0!</v>
      </c>
      <c r="AC19" s="152"/>
      <c r="AD19" s="75"/>
      <c r="AE19" s="136"/>
      <c r="AF19" s="126" t="e">
        <f t="shared" si="6"/>
        <v>#DIV/0!</v>
      </c>
    </row>
    <row r="20" spans="1:32">
      <c r="A20" s="7">
        <v>14</v>
      </c>
      <c r="B20" s="9" t="s">
        <v>35</v>
      </c>
      <c r="C20" s="133">
        <v>60</v>
      </c>
      <c r="D20" s="86"/>
      <c r="E20" s="147"/>
      <c r="F20" s="134" t="e">
        <f t="shared" si="2"/>
        <v>#DIV/0!</v>
      </c>
      <c r="G20" s="86"/>
      <c r="H20" s="86"/>
      <c r="I20" s="137"/>
      <c r="J20" s="137" t="e">
        <f t="shared" si="3"/>
        <v>#DIV/0!</v>
      </c>
      <c r="K20" s="86"/>
      <c r="L20" s="86"/>
      <c r="M20" s="137"/>
      <c r="N20" s="141" t="e">
        <f t="shared" si="4"/>
        <v>#DIV/0!</v>
      </c>
      <c r="O20" s="79"/>
      <c r="P20" s="79"/>
      <c r="Q20" s="79"/>
      <c r="R20" s="88" t="e">
        <f t="shared" si="0"/>
        <v>#DIV/0!</v>
      </c>
      <c r="S20" s="79"/>
      <c r="T20" s="79"/>
      <c r="U20" s="79"/>
      <c r="V20" s="88" t="e">
        <f t="shared" si="1"/>
        <v>#DIV/0!</v>
      </c>
      <c r="W20" s="7">
        <v>14</v>
      </c>
      <c r="X20" s="9" t="s">
        <v>35</v>
      </c>
      <c r="Y20" s="133"/>
      <c r="Z20" s="86"/>
      <c r="AA20" s="147"/>
      <c r="AB20" s="134" t="e">
        <f t="shared" si="5"/>
        <v>#DIV/0!</v>
      </c>
      <c r="AC20" s="86"/>
      <c r="AD20" s="86"/>
      <c r="AE20" s="137"/>
      <c r="AF20" s="137" t="e">
        <f t="shared" si="6"/>
        <v>#DIV/0!</v>
      </c>
    </row>
    <row r="21" spans="1:32">
      <c r="A21" s="7">
        <v>15</v>
      </c>
      <c r="B21" s="9" t="s">
        <v>98</v>
      </c>
      <c r="C21" s="119"/>
      <c r="D21" s="152"/>
      <c r="E21" s="159"/>
      <c r="F21" s="134" t="e">
        <f t="shared" si="2"/>
        <v>#DIV/0!</v>
      </c>
      <c r="G21" s="86"/>
      <c r="H21" s="86"/>
      <c r="I21" s="109"/>
      <c r="J21" s="141" t="e">
        <f t="shared" si="3"/>
        <v>#DIV/0!</v>
      </c>
      <c r="K21" s="86"/>
      <c r="L21" s="86"/>
      <c r="M21" s="109"/>
      <c r="N21" s="141" t="e">
        <f t="shared" si="4"/>
        <v>#DIV/0!</v>
      </c>
      <c r="O21" s="86"/>
      <c r="P21" s="79"/>
      <c r="Q21" s="160"/>
      <c r="R21" s="88" t="e">
        <f t="shared" si="0"/>
        <v>#DIV/0!</v>
      </c>
      <c r="S21" s="86"/>
      <c r="T21" s="79"/>
      <c r="U21" s="160"/>
      <c r="V21" s="88" t="e">
        <f t="shared" si="1"/>
        <v>#DIV/0!</v>
      </c>
      <c r="W21" s="7">
        <v>16</v>
      </c>
      <c r="X21" s="9" t="s">
        <v>98</v>
      </c>
      <c r="Y21" s="119"/>
      <c r="Z21" s="152"/>
      <c r="AA21" s="159"/>
      <c r="AB21" s="134" t="e">
        <f t="shared" si="5"/>
        <v>#DIV/0!</v>
      </c>
      <c r="AC21" s="86"/>
      <c r="AD21" s="86"/>
      <c r="AE21" s="109"/>
      <c r="AF21" s="141" t="e">
        <f t="shared" si="6"/>
        <v>#DIV/0!</v>
      </c>
    </row>
    <row r="22" spans="1:32">
      <c r="A22" s="7">
        <v>16</v>
      </c>
      <c r="B22" s="9" t="s">
        <v>100</v>
      </c>
      <c r="C22" s="133"/>
      <c r="D22" s="86"/>
      <c r="E22" s="147"/>
      <c r="F22" s="134" t="e">
        <f t="shared" si="2"/>
        <v>#DIV/0!</v>
      </c>
      <c r="G22" s="86"/>
      <c r="H22" s="79"/>
      <c r="I22" s="139"/>
      <c r="J22" s="126" t="e">
        <f t="shared" si="3"/>
        <v>#DIV/0!</v>
      </c>
      <c r="K22" s="86"/>
      <c r="L22" s="86"/>
      <c r="M22" s="161"/>
      <c r="N22" s="141" t="e">
        <f t="shared" si="4"/>
        <v>#DIV/0!</v>
      </c>
      <c r="O22" s="86"/>
      <c r="P22" s="79"/>
      <c r="Q22" s="160"/>
      <c r="R22" s="88" t="e">
        <f t="shared" si="0"/>
        <v>#DIV/0!</v>
      </c>
      <c r="S22" s="86"/>
      <c r="T22" s="79"/>
      <c r="U22" s="160"/>
      <c r="V22" s="88" t="e">
        <f t="shared" si="1"/>
        <v>#DIV/0!</v>
      </c>
      <c r="W22" s="7">
        <v>18</v>
      </c>
      <c r="X22" s="9" t="s">
        <v>100</v>
      </c>
      <c r="Y22" s="133"/>
      <c r="Z22" s="86"/>
      <c r="AA22" s="147"/>
      <c r="AB22" s="134" t="e">
        <f t="shared" si="5"/>
        <v>#DIV/0!</v>
      </c>
      <c r="AC22" s="86"/>
      <c r="AD22" s="79"/>
      <c r="AE22" s="139"/>
      <c r="AF22" s="126" t="e">
        <f t="shared" si="6"/>
        <v>#DIV/0!</v>
      </c>
    </row>
    <row r="23" spans="1:32">
      <c r="A23" s="7">
        <v>17</v>
      </c>
      <c r="B23" s="9" t="s">
        <v>111</v>
      </c>
      <c r="C23" s="133"/>
      <c r="D23" s="86"/>
      <c r="E23" s="147"/>
      <c r="F23" s="134" t="e">
        <f t="shared" si="2"/>
        <v>#DIV/0!</v>
      </c>
      <c r="G23" s="86"/>
      <c r="H23" s="79"/>
      <c r="I23" s="139"/>
      <c r="J23" s="126" t="e">
        <f t="shared" si="3"/>
        <v>#DIV/0!</v>
      </c>
      <c r="K23" s="86"/>
      <c r="L23" s="86"/>
      <c r="M23" s="161"/>
      <c r="N23" s="141" t="e">
        <f t="shared" si="4"/>
        <v>#DIV/0!</v>
      </c>
      <c r="O23" s="86"/>
      <c r="P23" s="79"/>
      <c r="Q23" s="160"/>
      <c r="R23" s="88" t="e">
        <f t="shared" si="0"/>
        <v>#DIV/0!</v>
      </c>
      <c r="S23" s="86"/>
      <c r="T23" s="79"/>
      <c r="U23" s="160"/>
      <c r="V23" s="88" t="e">
        <f t="shared" si="1"/>
        <v>#DIV/0!</v>
      </c>
      <c r="W23" s="7">
        <v>20</v>
      </c>
      <c r="X23" s="9" t="s">
        <v>111</v>
      </c>
      <c r="Y23" s="133"/>
      <c r="Z23" s="86"/>
      <c r="AA23" s="147"/>
      <c r="AB23" s="134" t="e">
        <f t="shared" si="5"/>
        <v>#DIV/0!</v>
      </c>
      <c r="AC23" s="86"/>
      <c r="AD23" s="79"/>
      <c r="AE23" s="139"/>
      <c r="AF23" s="126" t="e">
        <f t="shared" si="6"/>
        <v>#DIV/0!</v>
      </c>
    </row>
    <row r="24" spans="1:32" ht="14.25" customHeight="1">
      <c r="A24" s="7">
        <v>18</v>
      </c>
      <c r="B24" s="9" t="s">
        <v>123</v>
      </c>
      <c r="C24" s="133"/>
      <c r="D24" s="86"/>
      <c r="E24" s="147"/>
      <c r="F24" s="134" t="e">
        <f t="shared" si="2"/>
        <v>#DIV/0!</v>
      </c>
      <c r="G24" s="86"/>
      <c r="H24" s="79"/>
      <c r="I24" s="139"/>
      <c r="J24" s="126" t="e">
        <f t="shared" si="3"/>
        <v>#DIV/0!</v>
      </c>
      <c r="K24" s="86"/>
      <c r="L24" s="86"/>
      <c r="M24" s="161"/>
      <c r="N24" s="141" t="e">
        <f t="shared" si="4"/>
        <v>#DIV/0!</v>
      </c>
      <c r="O24" s="86"/>
      <c r="P24" s="79"/>
      <c r="Q24" s="160"/>
      <c r="R24" s="88" t="e">
        <f t="shared" si="0"/>
        <v>#DIV/0!</v>
      </c>
      <c r="S24" s="86"/>
      <c r="T24" s="79"/>
      <c r="U24" s="160"/>
      <c r="V24" s="88" t="e">
        <f t="shared" si="1"/>
        <v>#DIV/0!</v>
      </c>
      <c r="W24" s="7">
        <v>21</v>
      </c>
      <c r="X24" s="9" t="s">
        <v>110</v>
      </c>
      <c r="Y24" s="133"/>
      <c r="Z24" s="86"/>
      <c r="AA24" s="147"/>
      <c r="AB24" s="134" t="e">
        <f t="shared" si="5"/>
        <v>#DIV/0!</v>
      </c>
      <c r="AC24" s="86"/>
      <c r="AD24" s="79"/>
      <c r="AE24" s="139"/>
      <c r="AF24" s="126" t="e">
        <f t="shared" si="6"/>
        <v>#DIV/0!</v>
      </c>
    </row>
    <row r="25" spans="1:32" ht="14.25" customHeight="1">
      <c r="A25" s="7">
        <v>19</v>
      </c>
      <c r="B25" s="33" t="s">
        <v>110</v>
      </c>
      <c r="C25" s="133"/>
      <c r="D25" s="86"/>
      <c r="E25" s="147"/>
      <c r="F25" s="134" t="e">
        <f t="shared" si="2"/>
        <v>#DIV/0!</v>
      </c>
      <c r="G25" s="86"/>
      <c r="H25" s="79"/>
      <c r="I25" s="139"/>
      <c r="J25" s="126" t="e">
        <f t="shared" si="3"/>
        <v>#DIV/0!</v>
      </c>
      <c r="K25" s="86"/>
      <c r="L25" s="86"/>
      <c r="M25" s="161"/>
      <c r="N25" s="141" t="e">
        <f t="shared" si="4"/>
        <v>#DIV/0!</v>
      </c>
      <c r="O25" s="86"/>
      <c r="P25" s="79"/>
      <c r="Q25" s="160"/>
      <c r="R25" s="88" t="e">
        <f t="shared" si="0"/>
        <v>#DIV/0!</v>
      </c>
      <c r="S25" s="86"/>
      <c r="T25" s="79"/>
      <c r="U25" s="160"/>
      <c r="V25" s="88" t="e">
        <f t="shared" si="1"/>
        <v>#DIV/0!</v>
      </c>
      <c r="W25" s="7">
        <v>22</v>
      </c>
      <c r="X25" s="33" t="s">
        <v>105</v>
      </c>
      <c r="Y25" s="133"/>
      <c r="Z25" s="86"/>
      <c r="AA25" s="147"/>
      <c r="AB25" s="134" t="e">
        <f t="shared" si="5"/>
        <v>#DIV/0!</v>
      </c>
      <c r="AC25" s="86"/>
      <c r="AD25" s="79"/>
      <c r="AE25" s="139"/>
      <c r="AF25" s="126" t="e">
        <f t="shared" si="6"/>
        <v>#DIV/0!</v>
      </c>
    </row>
    <row r="26" spans="1:32" ht="14.25" customHeight="1">
      <c r="A26" s="7">
        <v>20</v>
      </c>
      <c r="B26" s="9" t="s">
        <v>38</v>
      </c>
      <c r="C26" s="133"/>
      <c r="D26" s="86"/>
      <c r="E26" s="162"/>
      <c r="F26" s="134" t="e">
        <f t="shared" si="2"/>
        <v>#DIV/0!</v>
      </c>
      <c r="G26" s="86"/>
      <c r="H26" s="79"/>
      <c r="I26" s="139"/>
      <c r="J26" s="137" t="e">
        <f t="shared" si="3"/>
        <v>#DIV/0!</v>
      </c>
      <c r="K26" s="86"/>
      <c r="L26" s="79"/>
      <c r="M26" s="139"/>
      <c r="N26" s="141" t="e">
        <f t="shared" si="4"/>
        <v>#DIV/0!</v>
      </c>
      <c r="O26" s="86"/>
      <c r="P26" s="79"/>
      <c r="Q26" s="160"/>
      <c r="R26" s="88" t="e">
        <f t="shared" si="0"/>
        <v>#DIV/0!</v>
      </c>
      <c r="S26" s="86"/>
      <c r="T26" s="79"/>
      <c r="U26" s="160"/>
      <c r="V26" s="88" t="e">
        <f t="shared" ref="V26:V31" si="7">U26/T26*10</f>
        <v>#DIV/0!</v>
      </c>
      <c r="W26" s="7">
        <v>23</v>
      </c>
      <c r="X26" s="9" t="s">
        <v>38</v>
      </c>
      <c r="Y26" s="133"/>
      <c r="Z26" s="86"/>
      <c r="AA26" s="162"/>
      <c r="AB26" s="134" t="e">
        <f t="shared" si="5"/>
        <v>#DIV/0!</v>
      </c>
      <c r="AC26" s="86"/>
      <c r="AD26" s="79"/>
      <c r="AE26" s="139"/>
      <c r="AF26" s="137" t="e">
        <f t="shared" si="6"/>
        <v>#DIV/0!</v>
      </c>
    </row>
    <row r="27" spans="1:32" ht="15" customHeight="1">
      <c r="A27" s="7">
        <v>21</v>
      </c>
      <c r="B27" s="10" t="s">
        <v>39</v>
      </c>
      <c r="C27" s="165">
        <f>SUM(C7:C26)</f>
        <v>160</v>
      </c>
      <c r="D27" s="166">
        <f>SUM(D7:D26)</f>
        <v>0</v>
      </c>
      <c r="E27" s="166">
        <f>SUM(E7:E26)</f>
        <v>0</v>
      </c>
      <c r="F27" s="134" t="e">
        <f t="shared" si="2"/>
        <v>#DIV/0!</v>
      </c>
      <c r="G27" s="79">
        <f>SUM(G7:G26)</f>
        <v>112</v>
      </c>
      <c r="H27" s="167">
        <f>SUM(H7:H21)</f>
        <v>0</v>
      </c>
      <c r="I27" s="88">
        <f>SUM(I7:I21)</f>
        <v>0</v>
      </c>
      <c r="J27" s="141" t="e">
        <f t="shared" si="3"/>
        <v>#DIV/0!</v>
      </c>
      <c r="K27" s="79">
        <f>SUM(K7:K26)</f>
        <v>0</v>
      </c>
      <c r="L27" s="167">
        <f>SUM(L7:L26)</f>
        <v>0</v>
      </c>
      <c r="M27" s="88">
        <f>SUM(M7:M26)</f>
        <v>0</v>
      </c>
      <c r="N27" s="141" t="e">
        <f t="shared" si="4"/>
        <v>#DIV/0!</v>
      </c>
      <c r="O27" s="168">
        <f>SUM(O7:O26)</f>
        <v>142</v>
      </c>
      <c r="P27" s="169">
        <f>SUM(P7:P26)</f>
        <v>0</v>
      </c>
      <c r="Q27" s="95">
        <f>SUM(Q7:Q26)</f>
        <v>0</v>
      </c>
      <c r="R27" s="88" t="e">
        <f t="shared" si="0"/>
        <v>#DIV/0!</v>
      </c>
      <c r="S27" s="168">
        <f>SUM(S7:S26)</f>
        <v>0</v>
      </c>
      <c r="T27" s="169">
        <f>SUM(T7:T26)</f>
        <v>0</v>
      </c>
      <c r="U27" s="95">
        <f>SUM(U7:U26)</f>
        <v>0</v>
      </c>
      <c r="V27" s="88" t="e">
        <f t="shared" si="7"/>
        <v>#DIV/0!</v>
      </c>
      <c r="W27" s="7">
        <v>24</v>
      </c>
      <c r="X27" s="10" t="s">
        <v>39</v>
      </c>
      <c r="Y27" s="165">
        <f>SUM(Y7:Y26)</f>
        <v>89</v>
      </c>
      <c r="Z27" s="166">
        <f>SUM(Z7:Z26)</f>
        <v>0</v>
      </c>
      <c r="AA27" s="166">
        <f>SUM(AA7:AA26)</f>
        <v>0</v>
      </c>
      <c r="AB27" s="134" t="e">
        <f t="shared" si="5"/>
        <v>#DIV/0!</v>
      </c>
      <c r="AC27" s="79">
        <f>SUM(AC7:AC26)</f>
        <v>0</v>
      </c>
      <c r="AD27" s="167">
        <f>SUM(AD7:AD21)</f>
        <v>0</v>
      </c>
      <c r="AE27" s="88">
        <f>SUM(AE7:AE21)</f>
        <v>0</v>
      </c>
      <c r="AF27" s="141" t="e">
        <f t="shared" si="6"/>
        <v>#DIV/0!</v>
      </c>
    </row>
    <row r="28" spans="1:32" ht="14.25" customHeight="1">
      <c r="A28" s="7">
        <v>22</v>
      </c>
      <c r="B28" s="9" t="s">
        <v>40</v>
      </c>
      <c r="C28" s="170"/>
      <c r="D28" s="79"/>
      <c r="E28" s="171"/>
      <c r="F28" s="164" t="e">
        <f t="shared" si="2"/>
        <v>#DIV/0!</v>
      </c>
      <c r="G28" s="79"/>
      <c r="H28" s="79"/>
      <c r="I28" s="163"/>
      <c r="J28" s="158" t="e">
        <f t="shared" si="3"/>
        <v>#DIV/0!</v>
      </c>
      <c r="K28" s="172">
        <v>700</v>
      </c>
      <c r="L28" s="79"/>
      <c r="M28" s="163"/>
      <c r="N28" s="158" t="e">
        <f t="shared" si="4"/>
        <v>#DIV/0!</v>
      </c>
      <c r="O28" s="172"/>
      <c r="P28" s="79"/>
      <c r="Q28" s="173"/>
      <c r="R28" s="145" t="e">
        <f t="shared" si="0"/>
        <v>#DIV/0!</v>
      </c>
      <c r="S28" s="172"/>
      <c r="T28" s="79"/>
      <c r="U28" s="173"/>
      <c r="V28" s="145" t="e">
        <f t="shared" si="7"/>
        <v>#DIV/0!</v>
      </c>
      <c r="W28" s="7">
        <v>25</v>
      </c>
      <c r="X28" s="9" t="s">
        <v>40</v>
      </c>
      <c r="Y28" s="170"/>
      <c r="Z28" s="79"/>
      <c r="AA28" s="171"/>
      <c r="AB28" s="164" t="e">
        <f t="shared" si="5"/>
        <v>#DIV/0!</v>
      </c>
      <c r="AC28" s="79"/>
      <c r="AD28" s="79"/>
      <c r="AE28" s="163"/>
      <c r="AF28" s="158" t="e">
        <f t="shared" si="6"/>
        <v>#DIV/0!</v>
      </c>
    </row>
    <row r="29" spans="1:32" ht="14.25" customHeight="1">
      <c r="A29" s="7">
        <v>23</v>
      </c>
      <c r="B29" s="9" t="s">
        <v>41</v>
      </c>
      <c r="C29" s="170"/>
      <c r="D29" s="79"/>
      <c r="E29" s="174"/>
      <c r="F29" s="164" t="e">
        <f t="shared" si="2"/>
        <v>#DIV/0!</v>
      </c>
      <c r="G29" s="79"/>
      <c r="H29" s="79"/>
      <c r="I29" s="140"/>
      <c r="J29" s="156" t="e">
        <f t="shared" si="3"/>
        <v>#DIV/0!</v>
      </c>
      <c r="K29" s="79"/>
      <c r="L29" s="79"/>
      <c r="M29" s="163"/>
      <c r="N29" s="158" t="e">
        <f t="shared" si="4"/>
        <v>#DIV/0!</v>
      </c>
      <c r="O29" s="172"/>
      <c r="P29" s="79"/>
      <c r="Q29" s="160"/>
      <c r="R29" s="145" t="e">
        <f t="shared" si="0"/>
        <v>#DIV/0!</v>
      </c>
      <c r="S29" s="172"/>
      <c r="T29" s="79"/>
      <c r="U29" s="160"/>
      <c r="V29" s="145" t="e">
        <f t="shared" si="7"/>
        <v>#DIV/0!</v>
      </c>
      <c r="W29" s="7">
        <v>26</v>
      </c>
      <c r="X29" s="9" t="s">
        <v>41</v>
      </c>
      <c r="Y29" s="170"/>
      <c r="Z29" s="79"/>
      <c r="AA29" s="174"/>
      <c r="AB29" s="164" t="e">
        <f t="shared" si="5"/>
        <v>#DIV/0!</v>
      </c>
      <c r="AC29" s="79"/>
      <c r="AD29" s="79"/>
      <c r="AE29" s="140"/>
      <c r="AF29" s="156" t="e">
        <f t="shared" si="6"/>
        <v>#DIV/0!</v>
      </c>
    </row>
    <row r="30" spans="1:32" ht="15.75" customHeight="1">
      <c r="A30" s="7">
        <v>24</v>
      </c>
      <c r="B30" s="10" t="s">
        <v>42</v>
      </c>
      <c r="C30" s="176">
        <f>SUM(C27:C29)</f>
        <v>160</v>
      </c>
      <c r="D30" s="177">
        <f>SUM(D27:D29)</f>
        <v>0</v>
      </c>
      <c r="E30" s="177">
        <f>SUM(E27:E29)</f>
        <v>0</v>
      </c>
      <c r="F30" s="134" t="e">
        <f t="shared" si="2"/>
        <v>#DIV/0!</v>
      </c>
      <c r="G30" s="172">
        <f>SUM(G27:G29)</f>
        <v>112</v>
      </c>
      <c r="H30" s="167">
        <f>SUM(H27:H29)</f>
        <v>0</v>
      </c>
      <c r="I30" s="88">
        <f>SUM(I27:I29)</f>
        <v>0</v>
      </c>
      <c r="J30" s="141" t="e">
        <f t="shared" si="3"/>
        <v>#DIV/0!</v>
      </c>
      <c r="K30" s="172">
        <f>SUM(K27:K29)</f>
        <v>700</v>
      </c>
      <c r="L30" s="167">
        <f>SUM(L27:L29)</f>
        <v>0</v>
      </c>
      <c r="M30" s="88">
        <f>SUM(M27:M29)</f>
        <v>0</v>
      </c>
      <c r="N30" s="141" t="e">
        <f t="shared" si="4"/>
        <v>#DIV/0!</v>
      </c>
      <c r="O30" s="168">
        <f>SUM(O27:O29)</f>
        <v>142</v>
      </c>
      <c r="P30" s="169">
        <f>SUM(P27:P29)</f>
        <v>0</v>
      </c>
      <c r="Q30" s="95">
        <f>SUM(Q27:Q29)</f>
        <v>0</v>
      </c>
      <c r="R30" s="88" t="e">
        <f t="shared" si="0"/>
        <v>#DIV/0!</v>
      </c>
      <c r="S30" s="168">
        <f>SUM(S27:S29)</f>
        <v>0</v>
      </c>
      <c r="T30" s="169">
        <f>SUM(T27:T29)</f>
        <v>0</v>
      </c>
      <c r="U30" s="95">
        <f>SUM(U27:U29)</f>
        <v>0</v>
      </c>
      <c r="V30" s="88" t="e">
        <f t="shared" si="7"/>
        <v>#DIV/0!</v>
      </c>
      <c r="W30" s="7">
        <v>27</v>
      </c>
      <c r="X30" s="10" t="s">
        <v>42</v>
      </c>
      <c r="Y30" s="176">
        <f>SUM(Y27:Y29)</f>
        <v>89</v>
      </c>
      <c r="Z30" s="177">
        <f>SUM(Z27:Z29)</f>
        <v>0</v>
      </c>
      <c r="AA30" s="177">
        <f>SUM(AA27:AA29)</f>
        <v>0</v>
      </c>
      <c r="AB30" s="134" t="e">
        <f t="shared" si="5"/>
        <v>#DIV/0!</v>
      </c>
      <c r="AC30" s="172">
        <f>SUM(AC27:AC29)</f>
        <v>0</v>
      </c>
      <c r="AD30" s="167">
        <f>SUM(AD27:AD29)</f>
        <v>0</v>
      </c>
      <c r="AE30" s="88">
        <f>SUM(AE27:AE29)</f>
        <v>0</v>
      </c>
      <c r="AF30" s="141" t="e">
        <f t="shared" si="6"/>
        <v>#DIV/0!</v>
      </c>
    </row>
    <row r="31" spans="1:32" ht="15" customHeight="1">
      <c r="A31" s="7">
        <v>25</v>
      </c>
      <c r="B31" s="10">
        <v>2019</v>
      </c>
      <c r="C31" s="179"/>
      <c r="D31" s="83"/>
      <c r="E31" s="180"/>
      <c r="F31" s="164" t="e">
        <f t="shared" si="2"/>
        <v>#DIV/0!</v>
      </c>
      <c r="G31" s="98"/>
      <c r="H31" s="78"/>
      <c r="I31" s="181"/>
      <c r="J31" s="158" t="e">
        <f t="shared" si="3"/>
        <v>#DIV/0!</v>
      </c>
      <c r="K31" s="98"/>
      <c r="L31" s="98"/>
      <c r="M31" s="182"/>
      <c r="N31" s="158" t="e">
        <f t="shared" si="4"/>
        <v>#DIV/0!</v>
      </c>
      <c r="O31" s="172"/>
      <c r="P31" s="79"/>
      <c r="Q31" s="173"/>
      <c r="R31" s="88" t="e">
        <f t="shared" si="0"/>
        <v>#DIV/0!</v>
      </c>
      <c r="S31" s="172"/>
      <c r="T31" s="79"/>
      <c r="U31" s="173"/>
      <c r="V31" s="88" t="e">
        <f t="shared" si="7"/>
        <v>#DIV/0!</v>
      </c>
      <c r="W31" s="7">
        <v>28</v>
      </c>
      <c r="X31" s="10"/>
      <c r="Y31" s="179"/>
      <c r="Z31" s="83"/>
      <c r="AA31" s="180"/>
      <c r="AB31" s="164" t="e">
        <f t="shared" si="5"/>
        <v>#DIV/0!</v>
      </c>
      <c r="AC31" s="98"/>
      <c r="AD31" s="78"/>
      <c r="AE31" s="181"/>
      <c r="AF31" s="158" t="e">
        <f t="shared" si="6"/>
        <v>#DIV/0!</v>
      </c>
    </row>
  </sheetData>
  <mergeCells count="10"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255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ht="18.75">
      <c r="A3" s="256" t="s">
        <v>120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15" ht="20.25">
      <c r="A4" s="257" t="s">
        <v>138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15" ht="15.75">
      <c r="A5" s="19"/>
      <c r="B5" s="3"/>
      <c r="C5" s="258" t="s">
        <v>55</v>
      </c>
      <c r="D5" s="259"/>
      <c r="E5" s="260" t="s">
        <v>56</v>
      </c>
      <c r="F5" s="261"/>
      <c r="G5" s="260" t="s">
        <v>57</v>
      </c>
      <c r="H5" s="261"/>
      <c r="I5" s="20" t="s">
        <v>129</v>
      </c>
      <c r="J5" s="260" t="s">
        <v>58</v>
      </c>
      <c r="K5" s="261"/>
      <c r="L5" s="260" t="s">
        <v>59</v>
      </c>
      <c r="M5" s="261"/>
      <c r="N5" s="260" t="s">
        <v>60</v>
      </c>
      <c r="O5" s="261"/>
    </row>
    <row r="6" spans="1:15" ht="15" customHeight="1">
      <c r="A6" s="21" t="s">
        <v>61</v>
      </c>
      <c r="B6" s="22" t="s">
        <v>10</v>
      </c>
      <c r="C6" s="251"/>
      <c r="D6" s="252"/>
      <c r="E6" s="253" t="s">
        <v>62</v>
      </c>
      <c r="F6" s="254"/>
      <c r="G6" s="253" t="s">
        <v>63</v>
      </c>
      <c r="H6" s="254"/>
      <c r="I6" s="23"/>
      <c r="J6" s="218"/>
      <c r="K6" s="24"/>
      <c r="L6" s="218"/>
      <c r="M6" s="24"/>
      <c r="N6" s="218"/>
      <c r="O6" s="219"/>
    </row>
    <row r="7" spans="1:15" ht="15" customHeight="1">
      <c r="A7" s="25"/>
      <c r="B7" s="26"/>
      <c r="C7" s="27" t="s">
        <v>129</v>
      </c>
      <c r="D7" s="28" t="s">
        <v>124</v>
      </c>
      <c r="E7" s="27" t="s">
        <v>129</v>
      </c>
      <c r="F7" s="28" t="s">
        <v>124</v>
      </c>
      <c r="G7" s="27" t="s">
        <v>129</v>
      </c>
      <c r="H7" s="28" t="s">
        <v>124</v>
      </c>
      <c r="I7" s="29" t="s">
        <v>124</v>
      </c>
      <c r="J7" s="27" t="s">
        <v>129</v>
      </c>
      <c r="K7" s="28" t="s">
        <v>124</v>
      </c>
      <c r="L7" s="27" t="s">
        <v>129</v>
      </c>
      <c r="M7" s="28" t="s">
        <v>124</v>
      </c>
      <c r="N7" s="27" t="s">
        <v>129</v>
      </c>
      <c r="O7" s="28" t="s">
        <v>124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62.415000000000006</v>
      </c>
      <c r="D19" s="39">
        <f>M19*350/100</f>
        <v>59.5</v>
      </c>
      <c r="E19" s="39">
        <f>C19*J19/100</f>
        <v>61.166700000000013</v>
      </c>
      <c r="F19" s="39">
        <f>D19*K19/100</f>
        <v>58.31</v>
      </c>
      <c r="G19" s="39">
        <f>E19*N19/3.4</f>
        <v>71.960823529411783</v>
      </c>
      <c r="H19" s="39">
        <f>F19*O19/3.4</f>
        <v>66.885000000000005</v>
      </c>
      <c r="I19" s="40">
        <f>G19-H19</f>
        <v>5.0758235294117782</v>
      </c>
      <c r="J19" s="41">
        <v>98</v>
      </c>
      <c r="K19" s="41">
        <v>98</v>
      </c>
      <c r="L19" s="39">
        <v>17.100000000000001</v>
      </c>
      <c r="M19" s="39">
        <v>17</v>
      </c>
      <c r="N19" s="39">
        <v>4</v>
      </c>
      <c r="O19" s="39">
        <v>3.9</v>
      </c>
    </row>
    <row r="20" spans="1:16" ht="15.75" customHeight="1">
      <c r="A20" s="34">
        <v>13</v>
      </c>
      <c r="B20" s="35" t="s">
        <v>26</v>
      </c>
      <c r="C20" s="42">
        <f>L20*622/100</f>
        <v>144.92600000000002</v>
      </c>
      <c r="D20" s="42">
        <f>M20*551/100</f>
        <v>108.54699999999998</v>
      </c>
      <c r="E20" s="42">
        <f>C20*J20/100</f>
        <v>143.47674000000001</v>
      </c>
      <c r="F20" s="42">
        <f>D20*K20/100</f>
        <v>105.29058999999998</v>
      </c>
      <c r="G20" s="42">
        <f>E20*N20/3.4</f>
        <v>143.47674000000001</v>
      </c>
      <c r="H20" s="42">
        <f>F20*O20/3.4</f>
        <v>108.38737205882352</v>
      </c>
      <c r="I20" s="43">
        <f>G20-H20</f>
        <v>35.089367941176491</v>
      </c>
      <c r="J20" s="44">
        <v>99</v>
      </c>
      <c r="K20" s="44">
        <v>97</v>
      </c>
      <c r="L20" s="42">
        <v>23.3</v>
      </c>
      <c r="M20" s="42">
        <v>19.7</v>
      </c>
      <c r="N20" s="42">
        <v>3.4</v>
      </c>
      <c r="O20" s="45">
        <v>3.5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207.34100000000001</v>
      </c>
      <c r="D24" s="48">
        <f t="shared" si="0"/>
        <v>168.04699999999997</v>
      </c>
      <c r="E24" s="48">
        <f t="shared" si="0"/>
        <v>204.64344000000003</v>
      </c>
      <c r="F24" s="48">
        <f t="shared" si="0"/>
        <v>163.60058999999998</v>
      </c>
      <c r="G24" s="48">
        <f t="shared" si="0"/>
        <v>215.43756352941179</v>
      </c>
      <c r="H24" s="48">
        <f t="shared" si="0"/>
        <v>175.27237205882352</v>
      </c>
      <c r="I24" s="48">
        <f>G24-H24</f>
        <v>40.165191470588269</v>
      </c>
      <c r="J24" s="46">
        <f>E24/C24*100</f>
        <v>98.698974153688852</v>
      </c>
      <c r="K24" s="46">
        <f>F24/D24*100</f>
        <v>97.354067612037127</v>
      </c>
      <c r="L24" s="48">
        <f>C24/987*100</f>
        <v>21.007193515704156</v>
      </c>
      <c r="M24" s="48">
        <f>D24/901*100</f>
        <v>18.651165371809096</v>
      </c>
      <c r="N24" s="48">
        <f>G24*3.4/E24</f>
        <v>3.579336410685825</v>
      </c>
      <c r="O24" s="48">
        <f>H24*3.4/F24</f>
        <v>3.6425667230173198</v>
      </c>
    </row>
    <row r="25" spans="1:16">
      <c r="C25" s="11"/>
      <c r="I25" s="49">
        <f>G24-H24</f>
        <v>40.165191470588269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136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266" t="s">
        <v>139</v>
      </c>
      <c r="C3" s="267"/>
      <c r="D3" s="267"/>
      <c r="E3" s="267"/>
      <c r="F3" s="267"/>
      <c r="G3" s="267"/>
      <c r="H3" s="267"/>
      <c r="I3" s="267"/>
      <c r="J3" s="267"/>
      <c r="K3" s="267"/>
      <c r="O3" s="54"/>
      <c r="P3" s="54"/>
    </row>
    <row r="4" spans="1:16" ht="15" customHeight="1">
      <c r="A4" s="2"/>
      <c r="B4" s="223"/>
      <c r="C4" s="205"/>
      <c r="D4" s="206" t="s">
        <v>81</v>
      </c>
      <c r="E4" s="206"/>
      <c r="F4" s="206"/>
      <c r="G4" s="206"/>
      <c r="H4" s="206"/>
      <c r="I4" s="206"/>
      <c r="J4" s="207"/>
      <c r="K4" s="208" t="s">
        <v>77</v>
      </c>
    </row>
    <row r="5" spans="1:16" ht="15" customHeight="1">
      <c r="A5" s="4" t="s">
        <v>9</v>
      </c>
      <c r="B5" s="224" t="s">
        <v>10</v>
      </c>
      <c r="C5" s="264" t="s">
        <v>68</v>
      </c>
      <c r="D5" s="265"/>
      <c r="E5" s="264" t="s">
        <v>69</v>
      </c>
      <c r="F5" s="265"/>
      <c r="G5" s="262" t="s">
        <v>130</v>
      </c>
      <c r="H5" s="263"/>
      <c r="I5" s="264" t="s">
        <v>80</v>
      </c>
      <c r="J5" s="265"/>
      <c r="K5" s="209" t="s">
        <v>78</v>
      </c>
    </row>
    <row r="6" spans="1:16" ht="15.75">
      <c r="A6" s="5" t="s">
        <v>18</v>
      </c>
      <c r="B6" s="225"/>
      <c r="C6" s="220" t="s">
        <v>12</v>
      </c>
      <c r="D6" s="220" t="s">
        <v>131</v>
      </c>
      <c r="E6" s="220" t="s">
        <v>12</v>
      </c>
      <c r="F6" s="220" t="s">
        <v>131</v>
      </c>
      <c r="G6" s="220" t="s">
        <v>12</v>
      </c>
      <c r="H6" s="220" t="s">
        <v>131</v>
      </c>
      <c r="I6" s="220" t="s">
        <v>12</v>
      </c>
      <c r="J6" s="220" t="s">
        <v>131</v>
      </c>
      <c r="K6" s="210" t="s">
        <v>79</v>
      </c>
    </row>
    <row r="7" spans="1:16" ht="15.75">
      <c r="A7" s="29">
        <v>1</v>
      </c>
      <c r="B7" s="226" t="s">
        <v>51</v>
      </c>
      <c r="C7" s="221"/>
      <c r="D7" s="221"/>
      <c r="E7" s="221"/>
      <c r="F7" s="221"/>
      <c r="G7" s="221"/>
      <c r="H7" s="221"/>
      <c r="I7" s="221"/>
      <c r="J7" s="221"/>
      <c r="K7" s="211"/>
    </row>
    <row r="8" spans="1:16">
      <c r="A8" s="28">
        <v>2</v>
      </c>
      <c r="B8" s="227" t="s">
        <v>52</v>
      </c>
      <c r="C8" s="221"/>
      <c r="D8" s="222"/>
      <c r="E8" s="222"/>
      <c r="F8" s="222"/>
      <c r="G8" s="222"/>
      <c r="H8" s="222"/>
      <c r="I8" s="222"/>
      <c r="J8" s="222"/>
      <c r="K8" s="17"/>
    </row>
    <row r="9" spans="1:16">
      <c r="A9" s="28">
        <v>3</v>
      </c>
      <c r="B9" s="227" t="s">
        <v>53</v>
      </c>
      <c r="C9" s="221"/>
      <c r="D9" s="222"/>
      <c r="E9" s="222"/>
      <c r="F9" s="222"/>
      <c r="G9" s="222"/>
      <c r="H9" s="222"/>
      <c r="I9" s="222"/>
      <c r="J9" s="222"/>
      <c r="K9" s="17"/>
    </row>
    <row r="10" spans="1:16">
      <c r="A10" s="28">
        <v>4</v>
      </c>
      <c r="B10" s="227" t="s">
        <v>25</v>
      </c>
      <c r="C10" s="221"/>
      <c r="D10" s="222"/>
      <c r="E10" s="222"/>
      <c r="F10" s="222"/>
      <c r="G10" s="222"/>
      <c r="H10" s="222"/>
      <c r="I10" s="222"/>
      <c r="J10" s="222"/>
      <c r="K10" s="17"/>
    </row>
    <row r="11" spans="1:16">
      <c r="A11" s="28">
        <v>5</v>
      </c>
      <c r="B11" s="227" t="s">
        <v>54</v>
      </c>
      <c r="C11" s="221"/>
      <c r="D11" s="222"/>
      <c r="E11" s="222"/>
      <c r="F11" s="222"/>
      <c r="G11" s="222"/>
      <c r="H11" s="222"/>
      <c r="I11" s="222"/>
      <c r="J11" s="222"/>
      <c r="K11" s="17"/>
    </row>
    <row r="12" spans="1:16">
      <c r="A12" s="28">
        <v>6</v>
      </c>
      <c r="B12" s="227" t="s">
        <v>26</v>
      </c>
      <c r="C12" s="221"/>
      <c r="D12" s="222"/>
      <c r="E12" s="222">
        <v>548</v>
      </c>
      <c r="F12" s="222">
        <v>3579</v>
      </c>
      <c r="G12" s="222"/>
      <c r="H12" s="222"/>
      <c r="I12" s="222"/>
      <c r="J12" s="222"/>
      <c r="K12" s="17"/>
    </row>
    <row r="13" spans="1:16">
      <c r="A13" s="28">
        <v>7</v>
      </c>
      <c r="B13" s="227" t="s">
        <v>27</v>
      </c>
      <c r="C13" s="221"/>
      <c r="D13" s="222"/>
      <c r="E13" s="222"/>
      <c r="F13" s="222"/>
      <c r="G13" s="222"/>
      <c r="H13" s="222"/>
      <c r="I13" s="222"/>
      <c r="J13" s="222"/>
      <c r="K13" s="17"/>
    </row>
    <row r="14" spans="1:16">
      <c r="A14" s="28">
        <v>8</v>
      </c>
      <c r="B14" s="227" t="s">
        <v>28</v>
      </c>
      <c r="C14" s="221"/>
      <c r="D14" s="222"/>
      <c r="E14" s="222"/>
      <c r="F14" s="222"/>
      <c r="G14" s="222"/>
      <c r="H14" s="222"/>
      <c r="I14" s="222"/>
      <c r="J14" s="222"/>
      <c r="K14" s="17"/>
    </row>
    <row r="15" spans="1:16">
      <c r="A15" s="28">
        <v>9</v>
      </c>
      <c r="B15" s="227" t="s">
        <v>29</v>
      </c>
      <c r="C15" s="221"/>
      <c r="D15" s="222"/>
      <c r="E15" s="222"/>
      <c r="F15" s="222"/>
      <c r="G15" s="222"/>
      <c r="H15" s="222"/>
      <c r="I15" s="222"/>
      <c r="J15" s="222"/>
      <c r="K15" s="17"/>
    </row>
    <row r="16" spans="1:16">
      <c r="A16" s="28">
        <v>10</v>
      </c>
      <c r="B16" s="227" t="s">
        <v>30</v>
      </c>
      <c r="C16" s="221"/>
      <c r="D16" s="222"/>
      <c r="E16" s="222"/>
      <c r="F16" s="222"/>
      <c r="G16" s="222"/>
      <c r="H16" s="222"/>
      <c r="I16" s="222"/>
      <c r="J16" s="222"/>
      <c r="K16" s="17"/>
    </row>
    <row r="17" spans="1:11">
      <c r="A17" s="28">
        <v>11</v>
      </c>
      <c r="B17" s="227" t="s">
        <v>31</v>
      </c>
      <c r="C17" s="221"/>
      <c r="D17" s="222"/>
      <c r="E17" s="222"/>
      <c r="F17" s="222"/>
      <c r="G17" s="222"/>
      <c r="H17" s="222"/>
      <c r="I17" s="222"/>
      <c r="J17" s="222"/>
      <c r="K17" s="17"/>
    </row>
    <row r="18" spans="1:11">
      <c r="A18" s="28">
        <v>12</v>
      </c>
      <c r="B18" s="227" t="s">
        <v>32</v>
      </c>
      <c r="C18" s="221"/>
      <c r="D18" s="222"/>
      <c r="E18" s="222"/>
      <c r="F18" s="222"/>
      <c r="G18" s="222"/>
      <c r="H18" s="222"/>
      <c r="I18" s="222"/>
      <c r="J18" s="222"/>
      <c r="K18" s="17"/>
    </row>
    <row r="19" spans="1:11">
      <c r="A19" s="28">
        <v>13</v>
      </c>
      <c r="B19" s="228" t="s">
        <v>33</v>
      </c>
      <c r="C19" s="221">
        <v>775</v>
      </c>
      <c r="D19" s="222">
        <v>489.3</v>
      </c>
      <c r="E19" s="222"/>
      <c r="F19" s="222"/>
      <c r="G19" s="222">
        <v>20.7</v>
      </c>
      <c r="H19" s="222">
        <v>62.9</v>
      </c>
      <c r="I19" s="222"/>
      <c r="J19" s="222"/>
      <c r="K19" s="17"/>
    </row>
    <row r="20" spans="1:11">
      <c r="A20" s="28">
        <v>15</v>
      </c>
      <c r="B20" s="227" t="s">
        <v>35</v>
      </c>
      <c r="C20" s="221"/>
      <c r="D20" s="222"/>
      <c r="E20" s="222"/>
      <c r="F20" s="222"/>
      <c r="G20" s="222"/>
      <c r="H20" s="222"/>
      <c r="I20" s="222"/>
      <c r="J20" s="222"/>
      <c r="K20" s="17"/>
    </row>
    <row r="21" spans="1:11">
      <c r="A21" s="28">
        <v>16</v>
      </c>
      <c r="B21" s="227" t="s">
        <v>36</v>
      </c>
      <c r="C21" s="221"/>
      <c r="D21" s="222"/>
      <c r="E21" s="222"/>
      <c r="F21" s="222"/>
      <c r="G21" s="222"/>
      <c r="H21" s="222"/>
      <c r="I21" s="222"/>
      <c r="J21" s="222"/>
      <c r="K21" s="17"/>
    </row>
    <row r="22" spans="1:11">
      <c r="A22" s="28">
        <v>17</v>
      </c>
      <c r="B22" s="227" t="s">
        <v>133</v>
      </c>
      <c r="C22" s="221"/>
      <c r="D22" s="222"/>
      <c r="E22" s="222"/>
      <c r="F22" s="222" t="s">
        <v>132</v>
      </c>
      <c r="G22" s="222"/>
      <c r="H22" s="222"/>
      <c r="I22" s="222"/>
      <c r="J22" s="222"/>
      <c r="K22" s="17"/>
    </row>
    <row r="23" spans="1:11">
      <c r="A23" s="28">
        <v>18</v>
      </c>
      <c r="B23" s="227" t="s">
        <v>37</v>
      </c>
      <c r="C23" s="221"/>
      <c r="D23" s="222"/>
      <c r="E23" s="222"/>
      <c r="F23" s="222"/>
      <c r="G23" s="222"/>
      <c r="H23" s="222"/>
      <c r="I23" s="222"/>
      <c r="J23" s="222"/>
      <c r="K23" s="17"/>
    </row>
    <row r="24" spans="1:11">
      <c r="A24" s="28">
        <v>19</v>
      </c>
      <c r="B24" s="227" t="s">
        <v>100</v>
      </c>
      <c r="C24" s="221"/>
      <c r="D24" s="222"/>
      <c r="E24" s="222"/>
      <c r="F24" s="222"/>
      <c r="G24" s="222"/>
      <c r="H24" s="222"/>
      <c r="I24" s="222"/>
      <c r="J24" s="222"/>
      <c r="K24" s="17"/>
    </row>
    <row r="25" spans="1:11">
      <c r="A25" s="28">
        <v>20</v>
      </c>
      <c r="B25" s="227" t="s">
        <v>134</v>
      </c>
      <c r="C25" s="221"/>
      <c r="D25" s="222"/>
      <c r="E25" s="222"/>
      <c r="F25" s="222"/>
      <c r="G25" s="222"/>
      <c r="H25" s="222"/>
      <c r="I25" s="222"/>
      <c r="J25" s="222"/>
      <c r="K25" s="195"/>
    </row>
    <row r="26" spans="1:11">
      <c r="A26" s="28">
        <v>21</v>
      </c>
      <c r="B26" s="227" t="s">
        <v>109</v>
      </c>
      <c r="C26" s="221"/>
      <c r="D26" s="222"/>
      <c r="E26" s="222"/>
      <c r="F26" s="222"/>
      <c r="G26" s="222"/>
      <c r="H26" s="222"/>
      <c r="I26" s="222"/>
      <c r="J26" s="222"/>
      <c r="K26" s="189"/>
    </row>
    <row r="27" spans="1:11">
      <c r="A27" s="28">
        <v>22</v>
      </c>
      <c r="B27" s="227" t="s">
        <v>135</v>
      </c>
      <c r="C27" s="221"/>
      <c r="D27" s="222"/>
      <c r="E27" s="222"/>
      <c r="F27" s="222"/>
      <c r="G27" s="222"/>
      <c r="H27" s="222"/>
      <c r="I27" s="222"/>
      <c r="J27" s="222"/>
      <c r="K27" s="189"/>
    </row>
    <row r="28" spans="1:11">
      <c r="A28" s="28">
        <v>23</v>
      </c>
      <c r="B28" s="227" t="s">
        <v>110</v>
      </c>
      <c r="C28" s="221"/>
      <c r="D28" s="222"/>
      <c r="E28" s="222"/>
      <c r="F28" s="222"/>
      <c r="G28" s="222"/>
      <c r="H28" s="222"/>
      <c r="I28" s="222"/>
      <c r="J28" s="222"/>
      <c r="K28" s="195"/>
    </row>
    <row r="29" spans="1:11">
      <c r="A29" s="28">
        <v>24</v>
      </c>
      <c r="B29" s="227" t="s">
        <v>38</v>
      </c>
      <c r="C29" s="221"/>
      <c r="D29" s="222"/>
      <c r="E29" s="222"/>
      <c r="F29" s="222"/>
      <c r="G29" s="222"/>
      <c r="H29" s="222"/>
      <c r="I29" s="222"/>
      <c r="J29" s="222"/>
      <c r="K29" s="188"/>
    </row>
    <row r="30" spans="1:11">
      <c r="A30" s="28">
        <v>25</v>
      </c>
      <c r="B30" s="229" t="s">
        <v>39</v>
      </c>
      <c r="C30" s="221">
        <f>SUM(C7:C29)</f>
        <v>775</v>
      </c>
      <c r="D30" s="222">
        <f t="shared" ref="D30:J30" si="0">SUM(D7:D29)</f>
        <v>489.3</v>
      </c>
      <c r="E30" s="222">
        <f t="shared" si="0"/>
        <v>548</v>
      </c>
      <c r="F30" s="222">
        <f t="shared" si="0"/>
        <v>3579</v>
      </c>
      <c r="G30" s="222">
        <f t="shared" si="0"/>
        <v>20.7</v>
      </c>
      <c r="H30" s="222">
        <f t="shared" si="0"/>
        <v>62.9</v>
      </c>
      <c r="I30" s="222">
        <f t="shared" si="0"/>
        <v>0</v>
      </c>
      <c r="J30" s="222">
        <f t="shared" si="0"/>
        <v>0</v>
      </c>
      <c r="K30" s="212">
        <f>SUM(K7:K29)</f>
        <v>0</v>
      </c>
    </row>
    <row r="31" spans="1:11">
      <c r="A31" s="28">
        <v>26</v>
      </c>
      <c r="B31" s="227" t="s">
        <v>40</v>
      </c>
      <c r="C31" s="221">
        <v>75</v>
      </c>
      <c r="D31" s="222">
        <v>225</v>
      </c>
      <c r="E31" s="222">
        <v>60</v>
      </c>
      <c r="F31" s="222">
        <v>268</v>
      </c>
      <c r="G31" s="222"/>
      <c r="H31" s="222"/>
      <c r="I31" s="222"/>
      <c r="J31" s="222"/>
      <c r="K31" s="17"/>
    </row>
    <row r="32" spans="1:11">
      <c r="A32" s="28">
        <v>27</v>
      </c>
      <c r="B32" s="227" t="s">
        <v>41</v>
      </c>
      <c r="C32" s="221"/>
      <c r="D32" s="222"/>
      <c r="E32" s="222"/>
      <c r="F32" s="222"/>
      <c r="G32" s="222"/>
      <c r="H32" s="222"/>
      <c r="I32" s="222"/>
      <c r="J32" s="222"/>
      <c r="K32" s="17"/>
    </row>
    <row r="33" spans="1:11">
      <c r="A33" s="28">
        <v>28</v>
      </c>
      <c r="B33" s="229" t="s">
        <v>42</v>
      </c>
      <c r="C33" s="221">
        <f>SUM(C30:C32)</f>
        <v>850</v>
      </c>
      <c r="D33" s="222">
        <f t="shared" ref="D33:J33" si="1">SUM(D30:D32)</f>
        <v>714.3</v>
      </c>
      <c r="E33" s="222">
        <f t="shared" si="1"/>
        <v>608</v>
      </c>
      <c r="F33" s="222">
        <f t="shared" si="1"/>
        <v>3847</v>
      </c>
      <c r="G33" s="222">
        <f t="shared" si="1"/>
        <v>20.7</v>
      </c>
      <c r="H33" s="222">
        <f t="shared" si="1"/>
        <v>62.9</v>
      </c>
      <c r="I33" s="222">
        <f t="shared" si="1"/>
        <v>0</v>
      </c>
      <c r="J33" s="222">
        <f t="shared" si="1"/>
        <v>0</v>
      </c>
      <c r="K33" s="17">
        <f>SUM(K30:K32)</f>
        <v>0</v>
      </c>
    </row>
    <row r="34" spans="1:11">
      <c r="A34" s="28">
        <v>29</v>
      </c>
      <c r="B34" s="230">
        <v>2019</v>
      </c>
      <c r="C34" s="221">
        <v>995</v>
      </c>
      <c r="D34" s="222">
        <v>3069</v>
      </c>
      <c r="E34" s="222">
        <v>979</v>
      </c>
      <c r="F34" s="222">
        <v>10696</v>
      </c>
      <c r="G34" s="222">
        <v>124</v>
      </c>
      <c r="H34" s="222">
        <v>1627</v>
      </c>
      <c r="I34" s="222"/>
      <c r="J34" s="222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6" workbookViewId="0">
      <selection activeCell="D23" sqref="D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56" t="s">
        <v>73</v>
      </c>
      <c r="B2" s="256"/>
      <c r="C2" s="256"/>
      <c r="D2" s="256"/>
    </row>
    <row r="3" spans="1:5" ht="20.25" customHeight="1">
      <c r="A3" s="256" t="s">
        <v>121</v>
      </c>
      <c r="B3" s="256"/>
      <c r="C3" s="256"/>
      <c r="D3" s="256"/>
    </row>
    <row r="4" spans="1:5" ht="19.5" customHeight="1">
      <c r="A4" s="268" t="s">
        <v>141</v>
      </c>
      <c r="B4" s="268"/>
      <c r="C4" s="268"/>
      <c r="D4" s="268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108</v>
      </c>
    </row>
    <row r="8" spans="1:5" ht="19.5" customHeight="1">
      <c r="A8" s="30">
        <v>1</v>
      </c>
      <c r="B8" s="65" t="s">
        <v>51</v>
      </c>
      <c r="C8" s="30">
        <v>5</v>
      </c>
      <c r="D8" s="30">
        <v>35</v>
      </c>
    </row>
    <row r="9" spans="1:5" ht="20.25" customHeight="1">
      <c r="A9" s="34">
        <v>2</v>
      </c>
      <c r="B9" s="35" t="s">
        <v>52</v>
      </c>
      <c r="C9" s="34">
        <v>25</v>
      </c>
      <c r="D9" s="34">
        <v>59</v>
      </c>
    </row>
    <row r="10" spans="1:5" ht="20.25" customHeight="1">
      <c r="A10" s="34">
        <v>3</v>
      </c>
      <c r="B10" s="35" t="s">
        <v>53</v>
      </c>
      <c r="C10" s="34">
        <v>6</v>
      </c>
      <c r="D10" s="34">
        <v>27</v>
      </c>
    </row>
    <row r="11" spans="1:5" ht="21" customHeight="1">
      <c r="A11" s="34">
        <v>4</v>
      </c>
      <c r="B11" s="35" t="s">
        <v>25</v>
      </c>
      <c r="C11" s="34">
        <v>1</v>
      </c>
      <c r="D11" s="34">
        <v>30</v>
      </c>
    </row>
    <row r="12" spans="1:5" ht="21" customHeight="1">
      <c r="A12" s="34">
        <v>5</v>
      </c>
      <c r="B12" s="35" t="s">
        <v>54</v>
      </c>
      <c r="C12" s="66">
        <v>18</v>
      </c>
      <c r="D12" s="66">
        <v>53</v>
      </c>
    </row>
    <row r="13" spans="1:5" ht="20.25" customHeight="1">
      <c r="A13" s="34">
        <v>6</v>
      </c>
      <c r="B13" s="35" t="s">
        <v>26</v>
      </c>
      <c r="C13" s="34">
        <v>27</v>
      </c>
      <c r="D13" s="34">
        <v>67</v>
      </c>
    </row>
    <row r="14" spans="1:5" ht="21.75" customHeight="1">
      <c r="A14" s="34">
        <v>7</v>
      </c>
      <c r="B14" s="35" t="s">
        <v>27</v>
      </c>
      <c r="C14" s="34">
        <v>3</v>
      </c>
      <c r="D14" s="34">
        <v>53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21</v>
      </c>
      <c r="D15" s="34">
        <v>83.5</v>
      </c>
    </row>
    <row r="16" spans="1:5" ht="22.5" customHeight="1">
      <c r="A16" s="34">
        <v>9</v>
      </c>
      <c r="B16" s="35" t="s">
        <v>29</v>
      </c>
      <c r="C16" s="34">
        <v>0.5</v>
      </c>
      <c r="D16" s="34">
        <v>41</v>
      </c>
    </row>
    <row r="17" spans="1:6" ht="22.5" customHeight="1">
      <c r="A17" s="34">
        <v>10</v>
      </c>
      <c r="B17" s="35" t="s">
        <v>30</v>
      </c>
      <c r="C17" s="34">
        <v>11</v>
      </c>
      <c r="D17" s="34">
        <v>62.2</v>
      </c>
    </row>
    <row r="18" spans="1:6" ht="19.5" customHeight="1">
      <c r="A18" s="34">
        <v>11</v>
      </c>
      <c r="B18" s="35" t="s">
        <v>31</v>
      </c>
      <c r="C18" s="34">
        <v>3</v>
      </c>
      <c r="D18" s="34">
        <v>50.5</v>
      </c>
    </row>
    <row r="19" spans="1:6" ht="21" customHeight="1">
      <c r="A19" s="34">
        <v>12</v>
      </c>
      <c r="B19" s="35" t="s">
        <v>32</v>
      </c>
      <c r="C19" s="34">
        <v>5</v>
      </c>
      <c r="D19" s="34">
        <v>46</v>
      </c>
    </row>
    <row r="20" spans="1:6" ht="21.75" customHeight="1">
      <c r="A20" s="34">
        <v>13</v>
      </c>
      <c r="B20" s="67" t="s">
        <v>33</v>
      </c>
      <c r="C20" s="66">
        <v>12</v>
      </c>
      <c r="D20" s="66">
        <v>39</v>
      </c>
    </row>
    <row r="21" spans="1:6" ht="22.5" customHeight="1">
      <c r="A21" s="34">
        <v>14</v>
      </c>
      <c r="B21" s="35" t="s">
        <v>34</v>
      </c>
      <c r="C21" s="34">
        <v>16</v>
      </c>
      <c r="D21" s="34">
        <v>64</v>
      </c>
    </row>
    <row r="22" spans="1:6" ht="22.5" customHeight="1">
      <c r="A22" s="34">
        <v>15</v>
      </c>
      <c r="B22" s="35" t="s">
        <v>123</v>
      </c>
      <c r="C22" s="34">
        <v>3</v>
      </c>
      <c r="D22" s="34">
        <v>54</v>
      </c>
      <c r="E22" s="68"/>
      <c r="F22" s="1"/>
    </row>
    <row r="23" spans="1:6" ht="15.75">
      <c r="A23" s="34">
        <v>16</v>
      </c>
      <c r="B23" s="35" t="s">
        <v>35</v>
      </c>
      <c r="C23" s="34">
        <v>1</v>
      </c>
      <c r="D23" s="34">
        <v>31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122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140</v>
      </c>
      <c r="E3" s="51"/>
      <c r="F3" s="51"/>
      <c r="I3" s="51"/>
      <c r="J3" s="51"/>
    </row>
    <row r="4" spans="1:12">
      <c r="A4" s="55"/>
      <c r="B4" s="56"/>
      <c r="C4" s="196"/>
      <c r="D4" s="269" t="s">
        <v>125</v>
      </c>
      <c r="E4" s="269"/>
      <c r="F4" s="269"/>
      <c r="G4" s="269"/>
      <c r="H4" s="270"/>
      <c r="I4" s="271" t="s">
        <v>83</v>
      </c>
      <c r="J4" s="272"/>
      <c r="K4" s="197" t="s">
        <v>84</v>
      </c>
      <c r="L4" s="198"/>
    </row>
    <row r="5" spans="1:12">
      <c r="A5" s="57" t="s">
        <v>9</v>
      </c>
      <c r="B5" s="58" t="s">
        <v>10</v>
      </c>
      <c r="C5" s="199" t="s">
        <v>43</v>
      </c>
      <c r="D5" s="103" t="s">
        <v>85</v>
      </c>
      <c r="E5" s="103" t="s">
        <v>127</v>
      </c>
      <c r="F5" s="103" t="s">
        <v>86</v>
      </c>
      <c r="G5" s="104" t="s">
        <v>87</v>
      </c>
      <c r="H5" s="184" t="s">
        <v>88</v>
      </c>
      <c r="I5" s="185" t="s">
        <v>89</v>
      </c>
      <c r="J5" s="186" t="s">
        <v>90</v>
      </c>
      <c r="K5" s="199" t="s">
        <v>20</v>
      </c>
      <c r="L5" s="199" t="s">
        <v>91</v>
      </c>
    </row>
    <row r="6" spans="1:12">
      <c r="A6" s="59" t="s">
        <v>18</v>
      </c>
      <c r="B6" s="59"/>
      <c r="C6" s="200" t="s">
        <v>92</v>
      </c>
      <c r="D6" s="105" t="s">
        <v>93</v>
      </c>
      <c r="E6" s="105" t="s">
        <v>128</v>
      </c>
      <c r="F6" s="105" t="s">
        <v>94</v>
      </c>
      <c r="G6" s="105" t="s">
        <v>95</v>
      </c>
      <c r="H6" s="106" t="s">
        <v>96</v>
      </c>
      <c r="I6" s="125" t="s">
        <v>12</v>
      </c>
      <c r="J6" s="124" t="s">
        <v>126</v>
      </c>
      <c r="K6" s="201"/>
      <c r="L6" s="202" t="s">
        <v>97</v>
      </c>
    </row>
    <row r="7" spans="1:12">
      <c r="A7" s="31">
        <v>1</v>
      </c>
      <c r="B7" s="31" t="s">
        <v>51</v>
      </c>
      <c r="C7" s="187"/>
      <c r="D7" s="78">
        <v>767</v>
      </c>
      <c r="E7" s="78"/>
      <c r="F7" s="203"/>
      <c r="G7" s="203"/>
      <c r="H7" s="203"/>
      <c r="I7" s="203"/>
      <c r="J7" s="203"/>
      <c r="K7" s="203"/>
      <c r="L7" s="203"/>
    </row>
    <row r="8" spans="1:12">
      <c r="A8" s="33">
        <v>2</v>
      </c>
      <c r="B8" s="33" t="s">
        <v>52</v>
      </c>
      <c r="C8" s="187"/>
      <c r="D8" s="78">
        <v>2090</v>
      </c>
      <c r="E8" s="78"/>
      <c r="F8" s="203"/>
      <c r="G8" s="203"/>
      <c r="H8" s="203"/>
      <c r="I8" s="203"/>
      <c r="J8" s="203"/>
      <c r="K8" s="203"/>
      <c r="L8" s="203"/>
    </row>
    <row r="9" spans="1:12">
      <c r="A9" s="33">
        <v>3</v>
      </c>
      <c r="B9" s="33" t="s">
        <v>53</v>
      </c>
      <c r="C9" s="187"/>
      <c r="D9" s="78">
        <v>2455</v>
      </c>
      <c r="E9" s="78"/>
      <c r="F9" s="203"/>
      <c r="G9" s="203"/>
      <c r="H9" s="203"/>
      <c r="I9" s="203"/>
      <c r="J9" s="203"/>
      <c r="K9" s="203"/>
      <c r="L9" s="203"/>
    </row>
    <row r="10" spans="1:12">
      <c r="A10" s="33">
        <v>4</v>
      </c>
      <c r="B10" s="33" t="s">
        <v>70</v>
      </c>
      <c r="C10" s="187"/>
      <c r="D10" s="78">
        <v>2456</v>
      </c>
      <c r="E10" s="78"/>
      <c r="F10" s="203"/>
      <c r="G10" s="203"/>
      <c r="H10" s="203"/>
      <c r="I10" s="203"/>
      <c r="J10" s="203"/>
      <c r="K10" s="203"/>
      <c r="L10" s="203"/>
    </row>
    <row r="11" spans="1:12">
      <c r="A11" s="33">
        <v>5</v>
      </c>
      <c r="B11" s="33" t="s">
        <v>54</v>
      </c>
      <c r="C11" s="187"/>
      <c r="D11" s="78">
        <v>2662</v>
      </c>
      <c r="E11" s="78"/>
      <c r="F11" s="203"/>
      <c r="G11" s="203"/>
      <c r="H11" s="203"/>
      <c r="I11" s="203"/>
      <c r="J11" s="203"/>
      <c r="K11" s="203"/>
      <c r="L11" s="203"/>
    </row>
    <row r="12" spans="1:12">
      <c r="A12" s="33">
        <v>6</v>
      </c>
      <c r="B12" s="33" t="s">
        <v>26</v>
      </c>
      <c r="C12" s="187"/>
      <c r="D12" s="98"/>
      <c r="E12" s="98"/>
      <c r="F12" s="203"/>
      <c r="G12" s="203"/>
      <c r="H12" s="203"/>
      <c r="I12" s="203"/>
      <c r="J12" s="203"/>
      <c r="K12" s="203"/>
      <c r="L12" s="203"/>
    </row>
    <row r="13" spans="1:12">
      <c r="A13" s="33">
        <v>7</v>
      </c>
      <c r="B13" s="33" t="s">
        <v>27</v>
      </c>
      <c r="C13" s="190"/>
      <c r="D13" s="102">
        <v>884</v>
      </c>
      <c r="E13" s="102"/>
      <c r="F13" s="203"/>
      <c r="G13" s="203"/>
      <c r="H13" s="203"/>
      <c r="I13" s="203"/>
      <c r="J13" s="203"/>
      <c r="K13" s="203"/>
      <c r="L13" s="203"/>
    </row>
    <row r="14" spans="1:12">
      <c r="A14" s="33">
        <v>8</v>
      </c>
      <c r="B14" s="33" t="s">
        <v>28</v>
      </c>
      <c r="C14" s="191"/>
      <c r="D14" s="100">
        <v>3921</v>
      </c>
      <c r="E14" s="100"/>
      <c r="F14" s="203"/>
      <c r="G14" s="203"/>
      <c r="H14" s="203"/>
      <c r="I14" s="203"/>
      <c r="J14" s="203"/>
      <c r="K14" s="203"/>
      <c r="L14" s="203"/>
    </row>
    <row r="15" spans="1:12">
      <c r="A15" s="33">
        <v>9</v>
      </c>
      <c r="B15" s="33" t="s">
        <v>29</v>
      </c>
      <c r="C15" s="190"/>
      <c r="D15" s="102">
        <v>4473</v>
      </c>
      <c r="E15" s="102"/>
      <c r="F15" s="203"/>
      <c r="G15" s="203"/>
      <c r="H15" s="203"/>
      <c r="I15" s="203"/>
      <c r="J15" s="203"/>
      <c r="K15" s="203"/>
      <c r="L15" s="203"/>
    </row>
    <row r="16" spans="1:12">
      <c r="A16" s="33">
        <v>10</v>
      </c>
      <c r="B16" s="33" t="s">
        <v>30</v>
      </c>
      <c r="C16" s="191"/>
      <c r="D16" s="100"/>
      <c r="E16" s="100">
        <v>99</v>
      </c>
      <c r="F16" s="203"/>
      <c r="G16" s="203"/>
      <c r="H16" s="203"/>
      <c r="I16" s="203"/>
      <c r="J16" s="203"/>
      <c r="K16" s="203"/>
      <c r="L16" s="203"/>
    </row>
    <row r="17" spans="1:12">
      <c r="A17" s="33">
        <v>11</v>
      </c>
      <c r="B17" s="33" t="s">
        <v>31</v>
      </c>
      <c r="C17" s="190"/>
      <c r="D17" s="102">
        <v>2005</v>
      </c>
      <c r="E17" s="102"/>
      <c r="F17" s="203"/>
      <c r="G17" s="203"/>
      <c r="H17" s="203"/>
      <c r="I17" s="203"/>
      <c r="J17" s="203"/>
      <c r="K17" s="203"/>
      <c r="L17" s="203"/>
    </row>
    <row r="18" spans="1:12">
      <c r="A18" s="33">
        <v>12</v>
      </c>
      <c r="B18" s="33" t="s">
        <v>32</v>
      </c>
      <c r="C18" s="191"/>
      <c r="D18" s="100">
        <v>4488</v>
      </c>
      <c r="E18" s="100"/>
      <c r="F18" s="203"/>
      <c r="G18" s="203"/>
      <c r="H18" s="203"/>
      <c r="I18" s="203"/>
      <c r="J18" s="203"/>
      <c r="K18" s="203"/>
      <c r="L18" s="203"/>
    </row>
    <row r="19" spans="1:12">
      <c r="A19" s="33">
        <v>13</v>
      </c>
      <c r="B19" s="60" t="s">
        <v>33</v>
      </c>
      <c r="C19" s="192"/>
      <c r="D19" s="100">
        <v>4832</v>
      </c>
      <c r="E19" s="100"/>
      <c r="F19" s="203"/>
      <c r="G19" s="203"/>
      <c r="H19" s="203"/>
      <c r="I19" s="203"/>
      <c r="J19" s="203"/>
      <c r="K19" s="203"/>
      <c r="L19" s="203"/>
    </row>
    <row r="20" spans="1:12">
      <c r="A20" s="33">
        <v>15</v>
      </c>
      <c r="B20" s="33" t="s">
        <v>71</v>
      </c>
      <c r="C20" s="193"/>
      <c r="D20" s="108">
        <v>430</v>
      </c>
      <c r="E20" s="217"/>
      <c r="F20" s="203"/>
      <c r="G20" s="203"/>
      <c r="H20" s="203"/>
      <c r="I20" s="203"/>
      <c r="J20" s="203"/>
      <c r="K20" s="203"/>
      <c r="L20" s="203"/>
    </row>
    <row r="21" spans="1:12">
      <c r="A21" s="33">
        <v>16</v>
      </c>
      <c r="B21" s="33" t="s">
        <v>36</v>
      </c>
      <c r="C21" s="194"/>
      <c r="D21" s="79"/>
      <c r="E21" s="79"/>
      <c r="F21" s="203"/>
      <c r="G21" s="203"/>
      <c r="H21" s="203"/>
      <c r="I21" s="203"/>
      <c r="J21" s="203"/>
      <c r="K21" s="203"/>
      <c r="L21" s="203"/>
    </row>
    <row r="22" spans="1:12">
      <c r="A22" s="33">
        <v>17</v>
      </c>
      <c r="B22" s="33" t="s">
        <v>105</v>
      </c>
      <c r="C22" s="194"/>
      <c r="D22" s="79">
        <v>284</v>
      </c>
      <c r="E22" s="79"/>
      <c r="F22" s="203"/>
      <c r="G22" s="203"/>
      <c r="H22" s="203"/>
      <c r="I22" s="203"/>
      <c r="J22" s="203"/>
      <c r="K22" s="203"/>
      <c r="L22" s="203"/>
    </row>
    <row r="23" spans="1:12">
      <c r="A23" s="33">
        <v>18</v>
      </c>
      <c r="B23" s="9" t="s">
        <v>98</v>
      </c>
      <c r="C23" s="194"/>
      <c r="D23" s="79">
        <v>274</v>
      </c>
      <c r="E23" s="79"/>
      <c r="F23" s="203"/>
      <c r="G23" s="203"/>
      <c r="H23" s="203"/>
      <c r="I23" s="203"/>
      <c r="J23" s="203"/>
      <c r="K23" s="203"/>
      <c r="L23" s="203"/>
    </row>
    <row r="24" spans="1:12">
      <c r="A24" s="33">
        <v>19</v>
      </c>
      <c r="B24" s="33" t="s">
        <v>102</v>
      </c>
      <c r="C24" s="187"/>
      <c r="D24" s="78">
        <v>521</v>
      </c>
      <c r="E24" s="78"/>
      <c r="F24" s="203"/>
      <c r="G24" s="203"/>
      <c r="H24" s="203"/>
      <c r="I24" s="203"/>
      <c r="J24" s="203"/>
      <c r="K24" s="203"/>
      <c r="L24" s="203"/>
    </row>
    <row r="25" spans="1:12">
      <c r="A25" s="33">
        <v>20</v>
      </c>
      <c r="B25" s="33" t="s">
        <v>109</v>
      </c>
      <c r="C25" s="187"/>
      <c r="D25" s="78"/>
      <c r="E25" s="78"/>
      <c r="F25" s="203"/>
      <c r="G25" s="203"/>
      <c r="H25" s="203"/>
      <c r="I25" s="203"/>
      <c r="J25" s="203"/>
      <c r="K25" s="203"/>
      <c r="L25" s="203"/>
    </row>
    <row r="26" spans="1:12">
      <c r="A26" s="33">
        <v>21</v>
      </c>
      <c r="B26" s="33" t="s">
        <v>123</v>
      </c>
      <c r="C26" s="187"/>
      <c r="D26" s="78">
        <v>125.98</v>
      </c>
      <c r="E26" s="78"/>
      <c r="F26" s="203"/>
      <c r="G26" s="203"/>
      <c r="H26" s="203"/>
      <c r="I26" s="203"/>
      <c r="J26" s="203"/>
      <c r="K26" s="203"/>
      <c r="L26" s="203"/>
    </row>
    <row r="27" spans="1:12">
      <c r="A27" s="33">
        <v>22</v>
      </c>
      <c r="B27" s="33" t="s">
        <v>110</v>
      </c>
      <c r="C27" s="187"/>
      <c r="D27" s="78">
        <v>215</v>
      </c>
      <c r="E27" s="78"/>
      <c r="F27" s="203"/>
      <c r="G27" s="203"/>
      <c r="H27" s="203"/>
      <c r="I27" s="203"/>
      <c r="J27" s="203"/>
      <c r="K27" s="203"/>
      <c r="L27" s="203"/>
    </row>
    <row r="28" spans="1:12">
      <c r="A28" s="33">
        <v>23</v>
      </c>
      <c r="B28" s="33" t="s">
        <v>72</v>
      </c>
      <c r="C28" s="195"/>
      <c r="D28" s="195">
        <v>199.7</v>
      </c>
      <c r="E28" s="195"/>
      <c r="F28" s="195"/>
      <c r="G28" s="195"/>
      <c r="H28" s="195"/>
      <c r="I28" s="195"/>
      <c r="J28" s="195"/>
      <c r="K28" s="195"/>
      <c r="L28" s="195"/>
    </row>
    <row r="29" spans="1:12">
      <c r="A29" s="33">
        <v>24</v>
      </c>
      <c r="B29" s="33" t="s">
        <v>38</v>
      </c>
      <c r="C29" s="194"/>
      <c r="D29" s="172">
        <v>190</v>
      </c>
      <c r="E29" s="172"/>
      <c r="F29" s="203"/>
      <c r="G29" s="203"/>
      <c r="H29" s="203"/>
      <c r="I29" s="203"/>
      <c r="J29" s="203"/>
      <c r="K29" s="203"/>
      <c r="L29" s="203"/>
    </row>
    <row r="30" spans="1:12">
      <c r="A30" s="33">
        <v>25</v>
      </c>
      <c r="B30" s="61" t="s">
        <v>39</v>
      </c>
      <c r="C30" s="79">
        <f>SUM(C7:C29)</f>
        <v>0</v>
      </c>
      <c r="D30" s="79">
        <f>SUM(D7:D29)</f>
        <v>33272.679999999993</v>
      </c>
      <c r="E30" s="79">
        <f>SUM(E7:E29)</f>
        <v>99</v>
      </c>
      <c r="F30" s="79">
        <f t="shared" ref="F30:L30" si="0">SUM(F7:F29)</f>
        <v>0</v>
      </c>
      <c r="G30" s="79">
        <f t="shared" si="0"/>
        <v>0</v>
      </c>
      <c r="H30" s="79">
        <f t="shared" si="0"/>
        <v>0</v>
      </c>
      <c r="I30" s="79">
        <f t="shared" si="0"/>
        <v>0</v>
      </c>
      <c r="J30" s="79">
        <f t="shared" si="0"/>
        <v>0</v>
      </c>
      <c r="K30" s="79">
        <f t="shared" si="0"/>
        <v>0</v>
      </c>
      <c r="L30" s="79">
        <f t="shared" si="0"/>
        <v>0</v>
      </c>
    </row>
    <row r="31" spans="1:12">
      <c r="A31" s="33">
        <v>26</v>
      </c>
      <c r="B31" s="33" t="s">
        <v>40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</row>
    <row r="32" spans="1:12">
      <c r="A32" s="33">
        <v>27</v>
      </c>
      <c r="B32" s="33" t="s">
        <v>41</v>
      </c>
      <c r="C32" s="86"/>
      <c r="D32" s="145"/>
      <c r="E32" s="145"/>
      <c r="F32" s="203"/>
      <c r="G32" s="203"/>
      <c r="H32" s="203"/>
      <c r="I32" s="203"/>
      <c r="J32" s="203"/>
      <c r="K32" s="203"/>
      <c r="L32" s="203"/>
    </row>
    <row r="33" spans="1:12">
      <c r="A33" s="17">
        <v>28</v>
      </c>
      <c r="B33" s="61" t="s">
        <v>42</v>
      </c>
      <c r="C33" s="204">
        <f>SUM(C30:C32)</f>
        <v>0</v>
      </c>
      <c r="D33" s="17">
        <f t="shared" ref="D33:L33" si="1">SUM(D30:D32)</f>
        <v>33272.679999999993</v>
      </c>
      <c r="E33" s="17">
        <f>SUM(E30:E32)</f>
        <v>99</v>
      </c>
      <c r="F33" s="204">
        <f t="shared" si="1"/>
        <v>0</v>
      </c>
      <c r="G33" s="204">
        <f t="shared" si="1"/>
        <v>0</v>
      </c>
      <c r="H33" s="204">
        <f t="shared" si="1"/>
        <v>0</v>
      </c>
      <c r="I33" s="204">
        <f t="shared" si="1"/>
        <v>0</v>
      </c>
      <c r="J33" s="204">
        <f t="shared" si="1"/>
        <v>0</v>
      </c>
      <c r="K33" s="204">
        <f t="shared" si="1"/>
        <v>0</v>
      </c>
      <c r="L33" s="204">
        <f t="shared" si="1"/>
        <v>0</v>
      </c>
    </row>
    <row r="34" spans="1:12">
      <c r="A34" s="17">
        <v>29</v>
      </c>
      <c r="B34" s="61">
        <v>2019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2020-06-22T05:10:14Z</dcterms:modified>
</cp:coreProperties>
</file>