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346" firstSheet="2" activeTab="5"/>
  </bookViews>
  <sheets>
    <sheet name="уборка" sheetId="1" r:id="rId1"/>
    <sheet name="уборка1" sheetId="2" r:id="rId2"/>
    <sheet name="уборка2" sheetId="3" r:id="rId3"/>
    <sheet name="молоко" sheetId="4" r:id="rId4"/>
    <sheet name="корма" sheetId="5" r:id="rId5"/>
    <sheet name="осадки" sheetId="6" r:id="rId6"/>
    <sheet name="подг. почвы" sheetId="7" r:id="rId7"/>
    <sheet name="Лист8" sheetId="8" r:id="rId8"/>
  </sheets>
  <calcPr calcId="125725"/>
</workbook>
</file>

<file path=xl/calcChain.xml><?xml version="1.0" encoding="utf-8"?>
<calcChain xmlns="http://schemas.openxmlformats.org/spreadsheetml/2006/main">
  <c r="AV34" i="3"/>
  <c r="AV32"/>
  <c r="AV31"/>
  <c r="AU30"/>
  <c r="AV30" s="1"/>
  <c r="AT30"/>
  <c r="AT33" s="1"/>
  <c r="AS30"/>
  <c r="AS33" s="1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U33" l="1"/>
  <c r="AV33" s="1"/>
  <c r="J16" i="1" l="1"/>
  <c r="AI30" i="3"/>
  <c r="AH30"/>
  <c r="H8" i="1"/>
  <c r="H9"/>
  <c r="H10"/>
  <c r="H11"/>
  <c r="H12"/>
  <c r="H13"/>
  <c r="H14"/>
  <c r="H15"/>
  <c r="H16"/>
  <c r="K16" s="1"/>
  <c r="H17"/>
  <c r="H18"/>
  <c r="H19"/>
  <c r="H20"/>
  <c r="H21"/>
  <c r="H22"/>
  <c r="H23"/>
  <c r="H24"/>
  <c r="H25"/>
  <c r="H26"/>
  <c r="H27"/>
  <c r="H28"/>
  <c r="H29"/>
  <c r="H31"/>
  <c r="H32"/>
  <c r="H7"/>
  <c r="E13"/>
  <c r="E14"/>
  <c r="D14" s="1"/>
  <c r="E15"/>
  <c r="D15" s="1"/>
  <c r="E16"/>
  <c r="D16" s="1"/>
  <c r="E17"/>
  <c r="D17" s="1"/>
  <c r="E18"/>
  <c r="D18" s="1"/>
  <c r="E19"/>
  <c r="E20"/>
  <c r="E21"/>
  <c r="E22"/>
  <c r="D22" s="1"/>
  <c r="E23"/>
  <c r="D23" s="1"/>
  <c r="E24"/>
  <c r="D24" s="1"/>
  <c r="E25"/>
  <c r="D25" s="1"/>
  <c r="E26"/>
  <c r="E27"/>
  <c r="D27" s="1"/>
  <c r="E28"/>
  <c r="E29"/>
  <c r="D29" s="1"/>
  <c r="E31"/>
  <c r="D31" s="1"/>
  <c r="E32"/>
  <c r="D32" s="1"/>
  <c r="E8"/>
  <c r="D8" s="1"/>
  <c r="E9"/>
  <c r="D9" s="1"/>
  <c r="E10"/>
  <c r="D10" s="1"/>
  <c r="E11"/>
  <c r="D11" s="1"/>
  <c r="E12"/>
  <c r="D12" s="1"/>
  <c r="E7"/>
  <c r="D7" s="1"/>
  <c r="D21"/>
  <c r="N7"/>
  <c r="N8"/>
  <c r="E30" i="7"/>
  <c r="E33" s="1"/>
  <c r="AR34" i="3"/>
  <c r="AR32"/>
  <c r="AR31"/>
  <c r="AQ30"/>
  <c r="AP30"/>
  <c r="AP33" s="1"/>
  <c r="AO30"/>
  <c r="AO33" s="1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N34"/>
  <c r="AN32"/>
  <c r="AN31"/>
  <c r="AM30"/>
  <c r="AL30"/>
  <c r="AL33" s="1"/>
  <c r="AK30"/>
  <c r="AK33" s="1"/>
  <c r="AN29"/>
  <c r="AN28"/>
  <c r="AN27"/>
  <c r="AN26"/>
  <c r="AN25"/>
  <c r="AN24"/>
  <c r="AN23"/>
  <c r="AN22"/>
  <c r="AN21"/>
  <c r="AN20"/>
  <c r="AN19"/>
  <c r="AN18"/>
  <c r="AN16"/>
  <c r="AN15"/>
  <c r="AN14"/>
  <c r="AN13"/>
  <c r="AN12"/>
  <c r="AN11"/>
  <c r="AN10"/>
  <c r="AN9"/>
  <c r="AN8"/>
  <c r="AN7"/>
  <c r="AJ34"/>
  <c r="AJ32"/>
  <c r="AJ31"/>
  <c r="AI33"/>
  <c r="AH33"/>
  <c r="AG30"/>
  <c r="AG33" s="1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I30" i="1"/>
  <c r="I33" s="1"/>
  <c r="Y30" i="3"/>
  <c r="AF25"/>
  <c r="AB25"/>
  <c r="V25"/>
  <c r="R25"/>
  <c r="N25"/>
  <c r="J25"/>
  <c r="F25"/>
  <c r="V26" i="2"/>
  <c r="R26"/>
  <c r="J26"/>
  <c r="F26"/>
  <c r="N26" i="1"/>
  <c r="J26"/>
  <c r="C8"/>
  <c r="C9"/>
  <c r="C10"/>
  <c r="C11"/>
  <c r="C12"/>
  <c r="C13"/>
  <c r="C15"/>
  <c r="C16"/>
  <c r="C17"/>
  <c r="C18"/>
  <c r="C19"/>
  <c r="C20"/>
  <c r="C21"/>
  <c r="C22"/>
  <c r="C23"/>
  <c r="C24"/>
  <c r="C25"/>
  <c r="C26"/>
  <c r="C27"/>
  <c r="C28"/>
  <c r="C29"/>
  <c r="F30"/>
  <c r="F33" s="1"/>
  <c r="D20" i="4"/>
  <c r="C20"/>
  <c r="F8" i="2"/>
  <c r="J7" i="1"/>
  <c r="J8"/>
  <c r="I30" i="2"/>
  <c r="H30"/>
  <c r="L30" i="1"/>
  <c r="L33" s="1"/>
  <c r="D13"/>
  <c r="D19"/>
  <c r="D28"/>
  <c r="C31"/>
  <c r="C32"/>
  <c r="C7"/>
  <c r="AF34" i="3"/>
  <c r="AB34"/>
  <c r="AF32"/>
  <c r="AB32"/>
  <c r="AF31"/>
  <c r="AB31"/>
  <c r="AE30"/>
  <c r="AE33" s="1"/>
  <c r="AD30"/>
  <c r="AD33" s="1"/>
  <c r="AC30"/>
  <c r="AC33" s="1"/>
  <c r="AA30"/>
  <c r="AA33" s="1"/>
  <c r="Z30"/>
  <c r="Z33" s="1"/>
  <c r="Y33"/>
  <c r="AF29"/>
  <c r="AB29"/>
  <c r="AF28"/>
  <c r="AB28"/>
  <c r="AF27"/>
  <c r="AB27"/>
  <c r="AF26"/>
  <c r="AB26"/>
  <c r="AF24"/>
  <c r="AB24"/>
  <c r="AF23"/>
  <c r="AB23"/>
  <c r="AF22"/>
  <c r="AB22"/>
  <c r="AF21"/>
  <c r="AB21"/>
  <c r="AF20"/>
  <c r="AB20"/>
  <c r="AF19"/>
  <c r="AB19"/>
  <c r="AF18"/>
  <c r="AB18"/>
  <c r="AF17"/>
  <c r="AB17"/>
  <c r="AF16"/>
  <c r="AB16"/>
  <c r="AF15"/>
  <c r="AB15"/>
  <c r="AF14"/>
  <c r="AB14"/>
  <c r="AF13"/>
  <c r="AB13"/>
  <c r="AF12"/>
  <c r="AB12"/>
  <c r="AF11"/>
  <c r="AB11"/>
  <c r="AF10"/>
  <c r="AB10"/>
  <c r="AF9"/>
  <c r="AB9"/>
  <c r="AF8"/>
  <c r="AB8"/>
  <c r="AF7"/>
  <c r="AB7"/>
  <c r="C30"/>
  <c r="C33" s="1"/>
  <c r="V25" i="2"/>
  <c r="V27"/>
  <c r="R25"/>
  <c r="R27"/>
  <c r="R28"/>
  <c r="J25"/>
  <c r="J27"/>
  <c r="F25"/>
  <c r="F27"/>
  <c r="V26" i="3"/>
  <c r="V27"/>
  <c r="V28"/>
  <c r="R26"/>
  <c r="R27"/>
  <c r="R28"/>
  <c r="N26"/>
  <c r="N27"/>
  <c r="N28"/>
  <c r="J26"/>
  <c r="J27"/>
  <c r="J28"/>
  <c r="F26"/>
  <c r="F27"/>
  <c r="V34"/>
  <c r="V32"/>
  <c r="V31"/>
  <c r="U30"/>
  <c r="T30"/>
  <c r="T33" s="1"/>
  <c r="S30"/>
  <c r="S33" s="1"/>
  <c r="V29"/>
  <c r="V24"/>
  <c r="V23"/>
  <c r="V22"/>
  <c r="V21"/>
  <c r="V20"/>
  <c r="V19"/>
  <c r="V18"/>
  <c r="V17"/>
  <c r="V16"/>
  <c r="V15"/>
  <c r="V14"/>
  <c r="V13"/>
  <c r="V12"/>
  <c r="V11"/>
  <c r="V10"/>
  <c r="V9"/>
  <c r="V8"/>
  <c r="V7"/>
  <c r="R34"/>
  <c r="N34"/>
  <c r="J34"/>
  <c r="F34"/>
  <c r="R32"/>
  <c r="N32"/>
  <c r="J32"/>
  <c r="F32"/>
  <c r="R31"/>
  <c r="N31"/>
  <c r="J31"/>
  <c r="F31"/>
  <c r="Q30"/>
  <c r="Q33" s="1"/>
  <c r="P30"/>
  <c r="P33" s="1"/>
  <c r="O30"/>
  <c r="O33" s="1"/>
  <c r="M30"/>
  <c r="M33" s="1"/>
  <c r="L30"/>
  <c r="L33" s="1"/>
  <c r="K30"/>
  <c r="K33" s="1"/>
  <c r="I30"/>
  <c r="I33" s="1"/>
  <c r="H30"/>
  <c r="H33" s="1"/>
  <c r="G30"/>
  <c r="G33" s="1"/>
  <c r="E30"/>
  <c r="E33" s="1"/>
  <c r="D30"/>
  <c r="D33" s="1"/>
  <c r="R29"/>
  <c r="N29"/>
  <c r="J29"/>
  <c r="F29"/>
  <c r="F28"/>
  <c r="R24"/>
  <c r="N24"/>
  <c r="J24"/>
  <c r="F24"/>
  <c r="R23"/>
  <c r="N23"/>
  <c r="J23"/>
  <c r="F23"/>
  <c r="R22"/>
  <c r="N22"/>
  <c r="J22"/>
  <c r="F22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N34" i="1"/>
  <c r="K34"/>
  <c r="J34"/>
  <c r="G34"/>
  <c r="N22"/>
  <c r="J22"/>
  <c r="D30" i="5"/>
  <c r="D33" s="1"/>
  <c r="E30"/>
  <c r="E33" s="1"/>
  <c r="F30"/>
  <c r="F33" s="1"/>
  <c r="G30"/>
  <c r="G33" s="1"/>
  <c r="H30"/>
  <c r="H33" s="1"/>
  <c r="I30"/>
  <c r="I33" s="1"/>
  <c r="J30"/>
  <c r="J33" s="1"/>
  <c r="K30"/>
  <c r="K33" s="1"/>
  <c r="C30"/>
  <c r="C33" s="1"/>
  <c r="D19" i="4"/>
  <c r="C30" i="7"/>
  <c r="C33" s="1"/>
  <c r="F30"/>
  <c r="F33" s="1"/>
  <c r="G30"/>
  <c r="G33" s="1"/>
  <c r="H30"/>
  <c r="H33" s="1"/>
  <c r="I30"/>
  <c r="I33" s="1"/>
  <c r="J30"/>
  <c r="J33" s="1"/>
  <c r="K30"/>
  <c r="K33" s="1"/>
  <c r="L30"/>
  <c r="L33" s="1"/>
  <c r="D30"/>
  <c r="D33" s="1"/>
  <c r="AF33" i="3" l="1"/>
  <c r="AR30"/>
  <c r="G26" i="1"/>
  <c r="K26"/>
  <c r="AJ33" i="3"/>
  <c r="J33"/>
  <c r="R33"/>
  <c r="D26" i="1"/>
  <c r="AN30" i="3"/>
  <c r="AQ33"/>
  <c r="AR33" s="1"/>
  <c r="AM33"/>
  <c r="AN33" s="1"/>
  <c r="AJ30"/>
  <c r="G22" i="1"/>
  <c r="K22"/>
  <c r="K17"/>
  <c r="G8"/>
  <c r="V30" i="3"/>
  <c r="AB33"/>
  <c r="AB30"/>
  <c r="AF30"/>
  <c r="U33"/>
  <c r="V33" s="1"/>
  <c r="F33"/>
  <c r="N33"/>
  <c r="F30"/>
  <c r="J30"/>
  <c r="N30"/>
  <c r="R30"/>
  <c r="O30" i="2" l="1"/>
  <c r="P30"/>
  <c r="Q30"/>
  <c r="N28" i="1"/>
  <c r="J28"/>
  <c r="G28"/>
  <c r="N27"/>
  <c r="J27"/>
  <c r="G27"/>
  <c r="N25"/>
  <c r="J25"/>
  <c r="G25"/>
  <c r="N24"/>
  <c r="J24"/>
  <c r="G24"/>
  <c r="N23"/>
  <c r="J23"/>
  <c r="G23"/>
  <c r="N21"/>
  <c r="J21"/>
  <c r="V34" i="2"/>
  <c r="V32"/>
  <c r="V31"/>
  <c r="U30"/>
  <c r="T30"/>
  <c r="T33" s="1"/>
  <c r="S30"/>
  <c r="S33" s="1"/>
  <c r="V29"/>
  <c r="V28"/>
  <c r="V24"/>
  <c r="V23"/>
  <c r="V22"/>
  <c r="V21"/>
  <c r="V20"/>
  <c r="V19"/>
  <c r="V18"/>
  <c r="V17"/>
  <c r="V16"/>
  <c r="V15"/>
  <c r="V14"/>
  <c r="V13"/>
  <c r="V12"/>
  <c r="V11"/>
  <c r="V10"/>
  <c r="V9"/>
  <c r="V8"/>
  <c r="V7"/>
  <c r="R24"/>
  <c r="J17" i="1"/>
  <c r="J33"/>
  <c r="J9"/>
  <c r="J10"/>
  <c r="J11"/>
  <c r="J12"/>
  <c r="J13"/>
  <c r="J14"/>
  <c r="J15"/>
  <c r="J18"/>
  <c r="J19"/>
  <c r="J20"/>
  <c r="J30"/>
  <c r="J31"/>
  <c r="E30" i="2"/>
  <c r="D30"/>
  <c r="N19" i="1"/>
  <c r="N20"/>
  <c r="H30" l="1"/>
  <c r="E30"/>
  <c r="V30" i="2"/>
  <c r="G21" i="1"/>
  <c r="K21"/>
  <c r="K23"/>
  <c r="K24"/>
  <c r="K25"/>
  <c r="K27"/>
  <c r="K28"/>
  <c r="G16"/>
  <c r="G17"/>
  <c r="U33" i="2"/>
  <c r="J29" i="1"/>
  <c r="J32"/>
  <c r="K19"/>
  <c r="K20"/>
  <c r="V33" i="2" l="1"/>
  <c r="C19" i="4"/>
  <c r="F24" i="2" l="1"/>
  <c r="F28"/>
  <c r="N24"/>
  <c r="N28"/>
  <c r="J24"/>
  <c r="J28"/>
  <c r="G20" i="1"/>
  <c r="G19"/>
  <c r="R32" i="2"/>
  <c r="R31"/>
  <c r="R29"/>
  <c r="R23"/>
  <c r="R22"/>
  <c r="R21"/>
  <c r="R20"/>
  <c r="R19"/>
  <c r="R18"/>
  <c r="R17"/>
  <c r="R16"/>
  <c r="R15"/>
  <c r="R14"/>
  <c r="R13"/>
  <c r="R12"/>
  <c r="R11"/>
  <c r="R10"/>
  <c r="R9"/>
  <c r="R8"/>
  <c r="R7"/>
  <c r="K7" i="1"/>
  <c r="K31"/>
  <c r="N31"/>
  <c r="F12" i="2"/>
  <c r="G14" i="1"/>
  <c r="K9"/>
  <c r="K8"/>
  <c r="G7"/>
  <c r="I21" i="4"/>
  <c r="F20"/>
  <c r="H20" s="1"/>
  <c r="E20"/>
  <c r="G20" s="1"/>
  <c r="D24"/>
  <c r="M24" s="1"/>
  <c r="C24"/>
  <c r="L24" s="1"/>
  <c r="N34" i="2"/>
  <c r="J34"/>
  <c r="F34"/>
  <c r="N32"/>
  <c r="J32"/>
  <c r="F32"/>
  <c r="N31"/>
  <c r="J31"/>
  <c r="F31"/>
  <c r="M30"/>
  <c r="M33" s="1"/>
  <c r="L30"/>
  <c r="L33" s="1"/>
  <c r="K30"/>
  <c r="K33" s="1"/>
  <c r="D30" i="1"/>
  <c r="G30" i="2"/>
  <c r="G33" s="1"/>
  <c r="E33"/>
  <c r="D33"/>
  <c r="C30"/>
  <c r="N29"/>
  <c r="J29"/>
  <c r="F29"/>
  <c r="N23"/>
  <c r="J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N11"/>
  <c r="J11"/>
  <c r="F11"/>
  <c r="N10"/>
  <c r="J10"/>
  <c r="F10"/>
  <c r="N9"/>
  <c r="J9"/>
  <c r="F9"/>
  <c r="N8"/>
  <c r="J8"/>
  <c r="N7"/>
  <c r="J7"/>
  <c r="F7"/>
  <c r="N33" i="1"/>
  <c r="G31"/>
  <c r="N30"/>
  <c r="N18"/>
  <c r="K18"/>
  <c r="G18"/>
  <c r="N17"/>
  <c r="N16"/>
  <c r="N15"/>
  <c r="K15"/>
  <c r="G15"/>
  <c r="N14"/>
  <c r="K14"/>
  <c r="N13"/>
  <c r="K13"/>
  <c r="G13"/>
  <c r="N12"/>
  <c r="K12"/>
  <c r="G12"/>
  <c r="N11"/>
  <c r="K11"/>
  <c r="G11"/>
  <c r="N10"/>
  <c r="K10"/>
  <c r="G10"/>
  <c r="N9"/>
  <c r="G9"/>
  <c r="C30" l="1"/>
  <c r="G30"/>
  <c r="K30"/>
  <c r="O33" i="2"/>
  <c r="Q33"/>
  <c r="P33"/>
  <c r="I33"/>
  <c r="H33"/>
  <c r="C33"/>
  <c r="R30"/>
  <c r="F33"/>
  <c r="I20" i="4"/>
  <c r="F19"/>
  <c r="E19"/>
  <c r="N33" i="2"/>
  <c r="F30"/>
  <c r="J30"/>
  <c r="N30"/>
  <c r="N32" i="1"/>
  <c r="N29"/>
  <c r="H33" l="1"/>
  <c r="E33"/>
  <c r="D33" s="1"/>
  <c r="C33"/>
  <c r="R33" i="2"/>
  <c r="G32" i="1"/>
  <c r="J33" i="2"/>
  <c r="K29" i="1"/>
  <c r="G29"/>
  <c r="K32"/>
  <c r="F24" i="4"/>
  <c r="K24" s="1"/>
  <c r="H19"/>
  <c r="H24" s="1"/>
  <c r="E24"/>
  <c r="J24" s="1"/>
  <c r="G19"/>
  <c r="G33" i="1" l="1"/>
  <c r="K33"/>
  <c r="O24" i="4"/>
  <c r="G24"/>
  <c r="I19"/>
  <c r="I24" l="1"/>
  <c r="I25"/>
  <c r="N24"/>
</calcChain>
</file>

<file path=xl/sharedStrings.xml><?xml version="1.0" encoding="utf-8"?>
<sst xmlns="http://schemas.openxmlformats.org/spreadsheetml/2006/main" count="458" uniqueCount="148">
  <si>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</si>
  <si>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</si>
  <si>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</si>
  <si>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</si>
  <si>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</si>
  <si>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</si>
  <si>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</si>
  <si>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</si>
  <si>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</si>
  <si>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</si>
  <si>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</si>
  <si>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</si>
  <si>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</si>
  <si>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</si>
  <si>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</si>
  <si>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</si>
  <si>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</si>
  <si>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</si>
  <si>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</si>
  <si>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</si>
  <si>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</si>
  <si>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</si>
  <si>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</si>
  <si>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</si>
  <si>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</si>
  <si>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СПК (колхоз)"Родина"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</si>
  <si>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</si>
  <si>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</si>
  <si>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</si>
  <si>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</si>
  <si>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</si>
  <si>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</si>
  <si>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</si>
  <si>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Ф."Ставрополь-Кавказский"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</si>
  <si>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</si>
  <si>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</si>
  <si>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</si>
  <si>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</si>
  <si>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</si>
  <si>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</si>
  <si>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</si>
  <si>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</si>
  <si>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</si>
  <si>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</si>
  <si>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</si>
  <si>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</si>
  <si>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</si>
  <si>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</si>
  <si>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</si>
  <si>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</si>
  <si>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</si>
  <si>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</si>
  <si>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</si>
  <si>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</si>
  <si>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</si>
  <si>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</si>
  <si>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</si>
  <si>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</si>
  <si>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</si>
  <si>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</si>
  <si>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</si>
  <si>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</si>
  <si>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</si>
  <si>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</si>
  <si>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СПК (колхоз) "Родина"</t>
  </si>
  <si>
    <t>ООО "Агроальянс"Петровский"</t>
  </si>
  <si>
    <t>Ф."Ставрополь-Кавказский"ОООАПК</t>
  </si>
  <si>
    <t xml:space="preserve">        СВЕДЕНИЯ</t>
  </si>
  <si>
    <t>сено</t>
  </si>
  <si>
    <t>сенаж</t>
  </si>
  <si>
    <t>СПК(колхоз)"Родина"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</si>
  <si>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</si>
  <si>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</si>
  <si>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</si>
  <si>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</si>
  <si>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</si>
  <si>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</si>
  <si>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</si>
  <si>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</si>
  <si>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</si>
  <si>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</si>
  <si>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</si>
  <si>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</si>
  <si>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</si>
  <si>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</si>
  <si>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</si>
  <si>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</si>
  <si>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</si>
  <si>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</si>
  <si>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</si>
  <si>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</si>
  <si>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</si>
  <si>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</si>
  <si>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</si>
  <si>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</si>
  <si>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</si>
  <si>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</si>
  <si>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ООО "НОВА-СКХ"</t>
  </si>
  <si>
    <t>просо</t>
  </si>
  <si>
    <t>ООО Агросоюз"</t>
  </si>
  <si>
    <t>Озимый  ячмень</t>
  </si>
  <si>
    <t xml:space="preserve">          зеленый корм</t>
  </si>
  <si>
    <t>ООО "Агросоюз"</t>
  </si>
  <si>
    <t>оз. Горох</t>
  </si>
  <si>
    <t xml:space="preserve">горох </t>
  </si>
  <si>
    <t xml:space="preserve">      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</si>
  <si>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</si>
  <si>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</si>
  <si>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</si>
  <si>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</si>
  <si>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</si>
  <si>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2018г.</t>
  </si>
  <si>
    <t>ООО "АгроСоюз"</t>
  </si>
  <si>
    <t>ЗАО "Калаусское"</t>
  </si>
  <si>
    <t>Прочие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</si>
  <si>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</si>
  <si>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</si>
  <si>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</si>
  <si>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</si>
  <si>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</si>
  <si>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</si>
  <si>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>чечевица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</si>
  <si>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</si>
  <si>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</si>
  <si>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</si>
  <si>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 xml:space="preserve">                                  О ХОДЕ СЕЛЬХОЗРАБОТ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</si>
  <si>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</si>
  <si>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</si>
  <si>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</si>
  <si>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Иррико - Холдинг</t>
  </si>
  <si>
    <t>2019г.</t>
  </si>
  <si>
    <t>пара (2021г)</t>
  </si>
  <si>
    <t>стерни</t>
  </si>
  <si>
    <t>озимый рапс</t>
  </si>
  <si>
    <t>лен</t>
  </si>
  <si>
    <t>горчица</t>
  </si>
  <si>
    <t xml:space="preserve">лущение </t>
  </si>
  <si>
    <t>июль</t>
  </si>
  <si>
    <t>Подготовка почвы под озимые урожая 2020г.</t>
  </si>
  <si>
    <t>2020г  га</t>
  </si>
  <si>
    <t>Подготовка почвы</t>
  </si>
  <si>
    <t xml:space="preserve"> </t>
  </si>
  <si>
    <t>кориандр</t>
  </si>
  <si>
    <t>16  июля  2019 года</t>
  </si>
  <si>
    <t>16 июля  2019 года</t>
  </si>
  <si>
    <t>на 16 июля 2019 года</t>
  </si>
  <si>
    <t>на 16  июля   2019 года</t>
  </si>
  <si>
    <t>на 16 июля 2019 года.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</si>
</sst>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1" xfId="0" applyFont="1" applyBorder="1"/>
    <xf numFmtId="164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4" fillId="0" borderId="11" xfId="0" applyFont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4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1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2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1" fontId="6" fillId="4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2" xfId="0" applyFont="1" applyFill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center"/>
    </xf>
    <xf numFmtId="0" fontId="20" fillId="0" borderId="0" xfId="0" applyFont="1"/>
    <xf numFmtId="0" fontId="4" fillId="4" borderId="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3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12" fillId="0" borderId="11" xfId="0" applyFont="1" applyFill="1" applyBorder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3" fillId="0" borderId="12" xfId="0" applyFont="1" applyBorder="1"/>
    <xf numFmtId="0" fontId="23" fillId="0" borderId="14" xfId="0" applyFont="1" applyBorder="1"/>
    <xf numFmtId="0" fontId="23" fillId="0" borderId="13" xfId="0" applyFont="1" applyBorder="1"/>
    <xf numFmtId="0" fontId="22" fillId="0" borderId="4" xfId="0" applyFont="1" applyBorder="1" applyAlignment="1">
      <alignment horizontal="center"/>
    </xf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7" xfId="0" applyFont="1" applyBorder="1"/>
    <xf numFmtId="0" fontId="21" fillId="0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2" fillId="0" borderId="11" xfId="0" applyFont="1" applyBorder="1"/>
    <xf numFmtId="0" fontId="5" fillId="0" borderId="8" xfId="0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164" fontId="0" fillId="0" borderId="11" xfId="0" applyNumberFormat="1" applyBorder="1"/>
    <xf numFmtId="0" fontId="0" fillId="0" borderId="13" xfId="0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164" fontId="26" fillId="4" borderId="11" xfId="0" applyNumberFormat="1" applyFont="1" applyFill="1" applyBorder="1" applyAlignment="1" applyProtection="1">
      <alignment horizontal="center"/>
      <protection hidden="1"/>
    </xf>
    <xf numFmtId="0" fontId="25" fillId="4" borderId="11" xfId="0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1" fontId="25" fillId="4" borderId="11" xfId="0" applyNumberFormat="1" applyFont="1" applyFill="1" applyBorder="1" applyAlignment="1" applyProtection="1">
      <alignment horizontal="center"/>
      <protection hidden="1"/>
    </xf>
    <xf numFmtId="1" fontId="26" fillId="4" borderId="11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1" fontId="29" fillId="4" borderId="11" xfId="0" applyNumberFormat="1" applyFont="1" applyFill="1" applyBorder="1" applyAlignment="1">
      <alignment horizontal="center"/>
    </xf>
    <xf numFmtId="164" fontId="29" fillId="4" borderId="11" xfId="0" applyNumberFormat="1" applyFont="1" applyFill="1" applyBorder="1" applyAlignment="1">
      <alignment horizontal="center"/>
    </xf>
    <xf numFmtId="1" fontId="27" fillId="4" borderId="13" xfId="0" applyNumberFormat="1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1" fontId="28" fillId="4" borderId="11" xfId="0" applyNumberFormat="1" applyFont="1" applyFill="1" applyBorder="1" applyAlignment="1">
      <alignment horizontal="center"/>
    </xf>
    <xf numFmtId="1" fontId="28" fillId="4" borderId="10" xfId="0" applyNumberFormat="1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164" fontId="27" fillId="4" borderId="8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opLeftCell="A7" zoomScale="110" zoomScaleNormal="110" workbookViewId="0">
      <selection activeCell="E31" sqref="E31"/>
    </sheetView>
  </sheetViews>
  <sheetFormatPr defaultRowHeight="15"/>
  <cols>
    <col min="1" max="1" width="3.5703125" customWidth="1"/>
    <col min="2" max="2" width="30.85546875" customWidth="1"/>
    <col min="3" max="4" width="10" customWidth="1"/>
    <col min="5" max="5" width="10.5703125" customWidth="1"/>
    <col min="6" max="6" width="8.85546875" customWidth="1"/>
    <col min="7" max="7" width="6.5703125" customWidth="1"/>
    <col min="8" max="8" width="11.28515625" customWidth="1"/>
    <col min="9" max="9" width="10.85546875" customWidth="1"/>
    <col min="10" max="10" width="9" customWidth="1"/>
    <col min="11" max="11" width="7.5703125" customWidth="1"/>
    <col min="12" max="12" width="7" customWidth="1"/>
    <col min="13" max="13" width="0.140625" customWidth="1"/>
    <col min="14" max="14" width="7.5703125" customWidth="1"/>
    <col min="15" max="15" width="5" customWidth="1"/>
    <col min="241" max="241" width="3.5703125" customWidth="1"/>
    <col min="242" max="242" width="26.28515625" customWidth="1"/>
    <col min="243" max="243" width="9.5703125" customWidth="1"/>
    <col min="244" max="244" width="12.28515625" customWidth="1"/>
    <col min="245" max="245" width="12.85546875" customWidth="1"/>
    <col min="246" max="246" width="11.42578125" customWidth="1"/>
    <col min="247" max="247" width="6.7109375" customWidth="1"/>
    <col min="248" max="248" width="14.85546875" customWidth="1"/>
    <col min="249" max="249" width="12.5703125" customWidth="1"/>
    <col min="250" max="250" width="7.5703125" customWidth="1"/>
    <col min="251" max="251" width="7" customWidth="1"/>
    <col min="252" max="252" width="0.140625" customWidth="1"/>
    <col min="253" max="253" width="7.5703125" customWidth="1"/>
    <col min="254" max="254" width="4.85546875" customWidth="1"/>
    <col min="255" max="255" width="6.5703125" customWidth="1"/>
    <col min="256" max="256" width="5" customWidth="1"/>
    <col min="257" max="257" width="7.42578125" customWidth="1"/>
    <col min="497" max="497" width="3.5703125" customWidth="1"/>
    <col min="498" max="498" width="26.28515625" customWidth="1"/>
    <col min="499" max="499" width="9.5703125" customWidth="1"/>
    <col min="500" max="500" width="12.28515625" customWidth="1"/>
    <col min="501" max="501" width="12.85546875" customWidth="1"/>
    <col min="502" max="502" width="11.42578125" customWidth="1"/>
    <col min="503" max="503" width="6.7109375" customWidth="1"/>
    <col min="504" max="504" width="14.85546875" customWidth="1"/>
    <col min="505" max="505" width="12.5703125" customWidth="1"/>
    <col min="506" max="506" width="7.5703125" customWidth="1"/>
    <col min="507" max="507" width="7" customWidth="1"/>
    <col min="508" max="508" width="0.140625" customWidth="1"/>
    <col min="509" max="509" width="7.5703125" customWidth="1"/>
    <col min="510" max="510" width="4.85546875" customWidth="1"/>
    <col min="511" max="511" width="6.5703125" customWidth="1"/>
    <col min="512" max="512" width="5" customWidth="1"/>
    <col min="513" max="513" width="7.42578125" customWidth="1"/>
    <col min="753" max="753" width="3.5703125" customWidth="1"/>
    <col min="754" max="754" width="26.28515625" customWidth="1"/>
    <col min="755" max="755" width="9.5703125" customWidth="1"/>
    <col min="756" max="756" width="12.28515625" customWidth="1"/>
    <col min="757" max="757" width="12.85546875" customWidth="1"/>
    <col min="758" max="758" width="11.42578125" customWidth="1"/>
    <col min="759" max="759" width="6.7109375" customWidth="1"/>
    <col min="760" max="760" width="14.85546875" customWidth="1"/>
    <col min="761" max="761" width="12.5703125" customWidth="1"/>
    <col min="762" max="762" width="7.5703125" customWidth="1"/>
    <col min="763" max="763" width="7" customWidth="1"/>
    <col min="764" max="764" width="0.140625" customWidth="1"/>
    <col min="765" max="765" width="7.5703125" customWidth="1"/>
    <col min="766" max="766" width="4.85546875" customWidth="1"/>
    <col min="767" max="767" width="6.5703125" customWidth="1"/>
    <col min="768" max="768" width="5" customWidth="1"/>
    <col min="769" max="769" width="7.42578125" customWidth="1"/>
    <col min="1009" max="1009" width="3.5703125" customWidth="1"/>
    <col min="1010" max="1010" width="26.28515625" customWidth="1"/>
    <col min="1011" max="1011" width="9.5703125" customWidth="1"/>
    <col min="1012" max="1012" width="12.28515625" customWidth="1"/>
    <col min="1013" max="1013" width="12.85546875" customWidth="1"/>
    <col min="1014" max="1014" width="11.42578125" customWidth="1"/>
    <col min="1015" max="1015" width="6.7109375" customWidth="1"/>
    <col min="1016" max="1016" width="14.85546875" customWidth="1"/>
    <col min="1017" max="1017" width="12.5703125" customWidth="1"/>
    <col min="1018" max="1018" width="7.5703125" customWidth="1"/>
    <col min="1019" max="1019" width="7" customWidth="1"/>
    <col min="1020" max="1020" width="0.140625" customWidth="1"/>
    <col min="1021" max="1021" width="7.5703125" customWidth="1"/>
    <col min="1022" max="1022" width="4.85546875" customWidth="1"/>
    <col min="1023" max="1023" width="6.5703125" customWidth="1"/>
    <col min="1024" max="1024" width="5" customWidth="1"/>
    <col min="1025" max="1025" width="7.42578125" customWidth="1"/>
    <col min="1265" max="1265" width="3.5703125" customWidth="1"/>
    <col min="1266" max="1266" width="26.28515625" customWidth="1"/>
    <col min="1267" max="1267" width="9.5703125" customWidth="1"/>
    <col min="1268" max="1268" width="12.28515625" customWidth="1"/>
    <col min="1269" max="1269" width="12.85546875" customWidth="1"/>
    <col min="1270" max="1270" width="11.42578125" customWidth="1"/>
    <col min="1271" max="1271" width="6.7109375" customWidth="1"/>
    <col min="1272" max="1272" width="14.85546875" customWidth="1"/>
    <col min="1273" max="1273" width="12.5703125" customWidth="1"/>
    <col min="1274" max="1274" width="7.5703125" customWidth="1"/>
    <col min="1275" max="1275" width="7" customWidth="1"/>
    <col min="1276" max="1276" width="0.140625" customWidth="1"/>
    <col min="1277" max="1277" width="7.5703125" customWidth="1"/>
    <col min="1278" max="1278" width="4.85546875" customWidth="1"/>
    <col min="1279" max="1279" width="6.5703125" customWidth="1"/>
    <col min="1280" max="1280" width="5" customWidth="1"/>
    <col min="1281" max="1281" width="7.42578125" customWidth="1"/>
    <col min="1521" max="1521" width="3.5703125" customWidth="1"/>
    <col min="1522" max="1522" width="26.28515625" customWidth="1"/>
    <col min="1523" max="1523" width="9.5703125" customWidth="1"/>
    <col min="1524" max="1524" width="12.28515625" customWidth="1"/>
    <col min="1525" max="1525" width="12.85546875" customWidth="1"/>
    <col min="1526" max="1526" width="11.42578125" customWidth="1"/>
    <col min="1527" max="1527" width="6.7109375" customWidth="1"/>
    <col min="1528" max="1528" width="14.85546875" customWidth="1"/>
    <col min="1529" max="1529" width="12.5703125" customWidth="1"/>
    <col min="1530" max="1530" width="7.5703125" customWidth="1"/>
    <col min="1531" max="1531" width="7" customWidth="1"/>
    <col min="1532" max="1532" width="0.140625" customWidth="1"/>
    <col min="1533" max="1533" width="7.5703125" customWidth="1"/>
    <col min="1534" max="1534" width="4.85546875" customWidth="1"/>
    <col min="1535" max="1535" width="6.5703125" customWidth="1"/>
    <col min="1536" max="1536" width="5" customWidth="1"/>
    <col min="1537" max="1537" width="7.42578125" customWidth="1"/>
    <col min="1777" max="1777" width="3.5703125" customWidth="1"/>
    <col min="1778" max="1778" width="26.28515625" customWidth="1"/>
    <col min="1779" max="1779" width="9.5703125" customWidth="1"/>
    <col min="1780" max="1780" width="12.28515625" customWidth="1"/>
    <col min="1781" max="1781" width="12.85546875" customWidth="1"/>
    <col min="1782" max="1782" width="11.42578125" customWidth="1"/>
    <col min="1783" max="1783" width="6.7109375" customWidth="1"/>
    <col min="1784" max="1784" width="14.85546875" customWidth="1"/>
    <col min="1785" max="1785" width="12.5703125" customWidth="1"/>
    <col min="1786" max="1786" width="7.5703125" customWidth="1"/>
    <col min="1787" max="1787" width="7" customWidth="1"/>
    <col min="1788" max="1788" width="0.140625" customWidth="1"/>
    <col min="1789" max="1789" width="7.5703125" customWidth="1"/>
    <col min="1790" max="1790" width="4.85546875" customWidth="1"/>
    <col min="1791" max="1791" width="6.5703125" customWidth="1"/>
    <col min="1792" max="1792" width="5" customWidth="1"/>
    <col min="1793" max="1793" width="7.42578125" customWidth="1"/>
    <col min="2033" max="2033" width="3.5703125" customWidth="1"/>
    <col min="2034" max="2034" width="26.28515625" customWidth="1"/>
    <col min="2035" max="2035" width="9.5703125" customWidth="1"/>
    <col min="2036" max="2036" width="12.28515625" customWidth="1"/>
    <col min="2037" max="2037" width="12.85546875" customWidth="1"/>
    <col min="2038" max="2038" width="11.42578125" customWidth="1"/>
    <col min="2039" max="2039" width="6.7109375" customWidth="1"/>
    <col min="2040" max="2040" width="14.85546875" customWidth="1"/>
    <col min="2041" max="2041" width="12.5703125" customWidth="1"/>
    <col min="2042" max="2042" width="7.5703125" customWidth="1"/>
    <col min="2043" max="2043" width="7" customWidth="1"/>
    <col min="2044" max="2044" width="0.140625" customWidth="1"/>
    <col min="2045" max="2045" width="7.5703125" customWidth="1"/>
    <col min="2046" max="2046" width="4.85546875" customWidth="1"/>
    <col min="2047" max="2047" width="6.5703125" customWidth="1"/>
    <col min="2048" max="2048" width="5" customWidth="1"/>
    <col min="2049" max="2049" width="7.42578125" customWidth="1"/>
    <col min="2289" max="2289" width="3.5703125" customWidth="1"/>
    <col min="2290" max="2290" width="26.28515625" customWidth="1"/>
    <col min="2291" max="2291" width="9.5703125" customWidth="1"/>
    <col min="2292" max="2292" width="12.28515625" customWidth="1"/>
    <col min="2293" max="2293" width="12.85546875" customWidth="1"/>
    <col min="2294" max="2294" width="11.42578125" customWidth="1"/>
    <col min="2295" max="2295" width="6.7109375" customWidth="1"/>
    <col min="2296" max="2296" width="14.85546875" customWidth="1"/>
    <col min="2297" max="2297" width="12.5703125" customWidth="1"/>
    <col min="2298" max="2298" width="7.5703125" customWidth="1"/>
    <col min="2299" max="2299" width="7" customWidth="1"/>
    <col min="2300" max="2300" width="0.140625" customWidth="1"/>
    <col min="2301" max="2301" width="7.5703125" customWidth="1"/>
    <col min="2302" max="2302" width="4.85546875" customWidth="1"/>
    <col min="2303" max="2303" width="6.5703125" customWidth="1"/>
    <col min="2304" max="2304" width="5" customWidth="1"/>
    <col min="2305" max="2305" width="7.42578125" customWidth="1"/>
    <col min="2545" max="2545" width="3.5703125" customWidth="1"/>
    <col min="2546" max="2546" width="26.28515625" customWidth="1"/>
    <col min="2547" max="2547" width="9.5703125" customWidth="1"/>
    <col min="2548" max="2548" width="12.28515625" customWidth="1"/>
    <col min="2549" max="2549" width="12.85546875" customWidth="1"/>
    <col min="2550" max="2550" width="11.42578125" customWidth="1"/>
    <col min="2551" max="2551" width="6.7109375" customWidth="1"/>
    <col min="2552" max="2552" width="14.85546875" customWidth="1"/>
    <col min="2553" max="2553" width="12.5703125" customWidth="1"/>
    <col min="2554" max="2554" width="7.5703125" customWidth="1"/>
    <col min="2555" max="2555" width="7" customWidth="1"/>
    <col min="2556" max="2556" width="0.140625" customWidth="1"/>
    <col min="2557" max="2557" width="7.5703125" customWidth="1"/>
    <col min="2558" max="2558" width="4.85546875" customWidth="1"/>
    <col min="2559" max="2559" width="6.5703125" customWidth="1"/>
    <col min="2560" max="2560" width="5" customWidth="1"/>
    <col min="2561" max="2561" width="7.42578125" customWidth="1"/>
    <col min="2801" max="2801" width="3.5703125" customWidth="1"/>
    <col min="2802" max="2802" width="26.28515625" customWidth="1"/>
    <col min="2803" max="2803" width="9.5703125" customWidth="1"/>
    <col min="2804" max="2804" width="12.28515625" customWidth="1"/>
    <col min="2805" max="2805" width="12.85546875" customWidth="1"/>
    <col min="2806" max="2806" width="11.42578125" customWidth="1"/>
    <col min="2807" max="2807" width="6.7109375" customWidth="1"/>
    <col min="2808" max="2808" width="14.85546875" customWidth="1"/>
    <col min="2809" max="2809" width="12.5703125" customWidth="1"/>
    <col min="2810" max="2810" width="7.5703125" customWidth="1"/>
    <col min="2811" max="2811" width="7" customWidth="1"/>
    <col min="2812" max="2812" width="0.140625" customWidth="1"/>
    <col min="2813" max="2813" width="7.5703125" customWidth="1"/>
    <col min="2814" max="2814" width="4.85546875" customWidth="1"/>
    <col min="2815" max="2815" width="6.5703125" customWidth="1"/>
    <col min="2816" max="2816" width="5" customWidth="1"/>
    <col min="2817" max="2817" width="7.42578125" customWidth="1"/>
    <col min="3057" max="3057" width="3.5703125" customWidth="1"/>
    <col min="3058" max="3058" width="26.28515625" customWidth="1"/>
    <col min="3059" max="3059" width="9.5703125" customWidth="1"/>
    <col min="3060" max="3060" width="12.28515625" customWidth="1"/>
    <col min="3061" max="3061" width="12.85546875" customWidth="1"/>
    <col min="3062" max="3062" width="11.42578125" customWidth="1"/>
    <col min="3063" max="3063" width="6.7109375" customWidth="1"/>
    <col min="3064" max="3064" width="14.85546875" customWidth="1"/>
    <col min="3065" max="3065" width="12.5703125" customWidth="1"/>
    <col min="3066" max="3066" width="7.5703125" customWidth="1"/>
    <col min="3067" max="3067" width="7" customWidth="1"/>
    <col min="3068" max="3068" width="0.140625" customWidth="1"/>
    <col min="3069" max="3069" width="7.5703125" customWidth="1"/>
    <col min="3070" max="3070" width="4.85546875" customWidth="1"/>
    <col min="3071" max="3071" width="6.5703125" customWidth="1"/>
    <col min="3072" max="3072" width="5" customWidth="1"/>
    <col min="3073" max="3073" width="7.42578125" customWidth="1"/>
    <col min="3313" max="3313" width="3.5703125" customWidth="1"/>
    <col min="3314" max="3314" width="26.28515625" customWidth="1"/>
    <col min="3315" max="3315" width="9.5703125" customWidth="1"/>
    <col min="3316" max="3316" width="12.28515625" customWidth="1"/>
    <col min="3317" max="3317" width="12.85546875" customWidth="1"/>
    <col min="3318" max="3318" width="11.42578125" customWidth="1"/>
    <col min="3319" max="3319" width="6.7109375" customWidth="1"/>
    <col min="3320" max="3320" width="14.85546875" customWidth="1"/>
    <col min="3321" max="3321" width="12.5703125" customWidth="1"/>
    <col min="3322" max="3322" width="7.5703125" customWidth="1"/>
    <col min="3323" max="3323" width="7" customWidth="1"/>
    <col min="3324" max="3324" width="0.140625" customWidth="1"/>
    <col min="3325" max="3325" width="7.5703125" customWidth="1"/>
    <col min="3326" max="3326" width="4.85546875" customWidth="1"/>
    <col min="3327" max="3327" width="6.5703125" customWidth="1"/>
    <col min="3328" max="3328" width="5" customWidth="1"/>
    <col min="3329" max="3329" width="7.42578125" customWidth="1"/>
    <col min="3569" max="3569" width="3.5703125" customWidth="1"/>
    <col min="3570" max="3570" width="26.28515625" customWidth="1"/>
    <col min="3571" max="3571" width="9.5703125" customWidth="1"/>
    <col min="3572" max="3572" width="12.28515625" customWidth="1"/>
    <col min="3573" max="3573" width="12.85546875" customWidth="1"/>
    <col min="3574" max="3574" width="11.42578125" customWidth="1"/>
    <col min="3575" max="3575" width="6.7109375" customWidth="1"/>
    <col min="3576" max="3576" width="14.85546875" customWidth="1"/>
    <col min="3577" max="3577" width="12.5703125" customWidth="1"/>
    <col min="3578" max="3578" width="7.5703125" customWidth="1"/>
    <col min="3579" max="3579" width="7" customWidth="1"/>
    <col min="3580" max="3580" width="0.140625" customWidth="1"/>
    <col min="3581" max="3581" width="7.5703125" customWidth="1"/>
    <col min="3582" max="3582" width="4.85546875" customWidth="1"/>
    <col min="3583" max="3583" width="6.5703125" customWidth="1"/>
    <col min="3584" max="3584" width="5" customWidth="1"/>
    <col min="3585" max="3585" width="7.42578125" customWidth="1"/>
    <col min="3825" max="3825" width="3.5703125" customWidth="1"/>
    <col min="3826" max="3826" width="26.28515625" customWidth="1"/>
    <col min="3827" max="3827" width="9.5703125" customWidth="1"/>
    <col min="3828" max="3828" width="12.28515625" customWidth="1"/>
    <col min="3829" max="3829" width="12.85546875" customWidth="1"/>
    <col min="3830" max="3830" width="11.42578125" customWidth="1"/>
    <col min="3831" max="3831" width="6.7109375" customWidth="1"/>
    <col min="3832" max="3832" width="14.85546875" customWidth="1"/>
    <col min="3833" max="3833" width="12.5703125" customWidth="1"/>
    <col min="3834" max="3834" width="7.5703125" customWidth="1"/>
    <col min="3835" max="3835" width="7" customWidth="1"/>
    <col min="3836" max="3836" width="0.140625" customWidth="1"/>
    <col min="3837" max="3837" width="7.5703125" customWidth="1"/>
    <col min="3838" max="3838" width="4.85546875" customWidth="1"/>
    <col min="3839" max="3839" width="6.5703125" customWidth="1"/>
    <col min="3840" max="3840" width="5" customWidth="1"/>
    <col min="3841" max="3841" width="7.42578125" customWidth="1"/>
    <col min="4081" max="4081" width="3.5703125" customWidth="1"/>
    <col min="4082" max="4082" width="26.28515625" customWidth="1"/>
    <col min="4083" max="4083" width="9.5703125" customWidth="1"/>
    <col min="4084" max="4084" width="12.28515625" customWidth="1"/>
    <col min="4085" max="4085" width="12.85546875" customWidth="1"/>
    <col min="4086" max="4086" width="11.42578125" customWidth="1"/>
    <col min="4087" max="4087" width="6.7109375" customWidth="1"/>
    <col min="4088" max="4088" width="14.85546875" customWidth="1"/>
    <col min="4089" max="4089" width="12.5703125" customWidth="1"/>
    <col min="4090" max="4090" width="7.5703125" customWidth="1"/>
    <col min="4091" max="4091" width="7" customWidth="1"/>
    <col min="4092" max="4092" width="0.140625" customWidth="1"/>
    <col min="4093" max="4093" width="7.5703125" customWidth="1"/>
    <col min="4094" max="4094" width="4.85546875" customWidth="1"/>
    <col min="4095" max="4095" width="6.5703125" customWidth="1"/>
    <col min="4096" max="4096" width="5" customWidth="1"/>
    <col min="4097" max="4097" width="7.42578125" customWidth="1"/>
    <col min="4337" max="4337" width="3.5703125" customWidth="1"/>
    <col min="4338" max="4338" width="26.28515625" customWidth="1"/>
    <col min="4339" max="4339" width="9.5703125" customWidth="1"/>
    <col min="4340" max="4340" width="12.28515625" customWidth="1"/>
    <col min="4341" max="4341" width="12.85546875" customWidth="1"/>
    <col min="4342" max="4342" width="11.42578125" customWidth="1"/>
    <col min="4343" max="4343" width="6.7109375" customWidth="1"/>
    <col min="4344" max="4344" width="14.85546875" customWidth="1"/>
    <col min="4345" max="4345" width="12.5703125" customWidth="1"/>
    <col min="4346" max="4346" width="7.5703125" customWidth="1"/>
    <col min="4347" max="4347" width="7" customWidth="1"/>
    <col min="4348" max="4348" width="0.140625" customWidth="1"/>
    <col min="4349" max="4349" width="7.5703125" customWidth="1"/>
    <col min="4350" max="4350" width="4.85546875" customWidth="1"/>
    <col min="4351" max="4351" width="6.5703125" customWidth="1"/>
    <col min="4352" max="4352" width="5" customWidth="1"/>
    <col min="4353" max="4353" width="7.42578125" customWidth="1"/>
    <col min="4593" max="4593" width="3.5703125" customWidth="1"/>
    <col min="4594" max="4594" width="26.28515625" customWidth="1"/>
    <col min="4595" max="4595" width="9.5703125" customWidth="1"/>
    <col min="4596" max="4596" width="12.28515625" customWidth="1"/>
    <col min="4597" max="4597" width="12.85546875" customWidth="1"/>
    <col min="4598" max="4598" width="11.42578125" customWidth="1"/>
    <col min="4599" max="4599" width="6.7109375" customWidth="1"/>
    <col min="4600" max="4600" width="14.85546875" customWidth="1"/>
    <col min="4601" max="4601" width="12.5703125" customWidth="1"/>
    <col min="4602" max="4602" width="7.5703125" customWidth="1"/>
    <col min="4603" max="4603" width="7" customWidth="1"/>
    <col min="4604" max="4604" width="0.140625" customWidth="1"/>
    <col min="4605" max="4605" width="7.5703125" customWidth="1"/>
    <col min="4606" max="4606" width="4.85546875" customWidth="1"/>
    <col min="4607" max="4607" width="6.5703125" customWidth="1"/>
    <col min="4608" max="4608" width="5" customWidth="1"/>
    <col min="4609" max="4609" width="7.42578125" customWidth="1"/>
    <col min="4849" max="4849" width="3.5703125" customWidth="1"/>
    <col min="4850" max="4850" width="26.28515625" customWidth="1"/>
    <col min="4851" max="4851" width="9.5703125" customWidth="1"/>
    <col min="4852" max="4852" width="12.28515625" customWidth="1"/>
    <col min="4853" max="4853" width="12.85546875" customWidth="1"/>
    <col min="4854" max="4854" width="11.42578125" customWidth="1"/>
    <col min="4855" max="4855" width="6.7109375" customWidth="1"/>
    <col min="4856" max="4856" width="14.85546875" customWidth="1"/>
    <col min="4857" max="4857" width="12.5703125" customWidth="1"/>
    <col min="4858" max="4858" width="7.5703125" customWidth="1"/>
    <col min="4859" max="4859" width="7" customWidth="1"/>
    <col min="4860" max="4860" width="0.140625" customWidth="1"/>
    <col min="4861" max="4861" width="7.5703125" customWidth="1"/>
    <col min="4862" max="4862" width="4.85546875" customWidth="1"/>
    <col min="4863" max="4863" width="6.5703125" customWidth="1"/>
    <col min="4864" max="4864" width="5" customWidth="1"/>
    <col min="4865" max="4865" width="7.42578125" customWidth="1"/>
    <col min="5105" max="5105" width="3.5703125" customWidth="1"/>
    <col min="5106" max="5106" width="26.28515625" customWidth="1"/>
    <col min="5107" max="5107" width="9.5703125" customWidth="1"/>
    <col min="5108" max="5108" width="12.28515625" customWidth="1"/>
    <col min="5109" max="5109" width="12.85546875" customWidth="1"/>
    <col min="5110" max="5110" width="11.42578125" customWidth="1"/>
    <col min="5111" max="5111" width="6.7109375" customWidth="1"/>
    <col min="5112" max="5112" width="14.85546875" customWidth="1"/>
    <col min="5113" max="5113" width="12.5703125" customWidth="1"/>
    <col min="5114" max="5114" width="7.5703125" customWidth="1"/>
    <col min="5115" max="5115" width="7" customWidth="1"/>
    <col min="5116" max="5116" width="0.140625" customWidth="1"/>
    <col min="5117" max="5117" width="7.5703125" customWidth="1"/>
    <col min="5118" max="5118" width="4.85546875" customWidth="1"/>
    <col min="5119" max="5119" width="6.5703125" customWidth="1"/>
    <col min="5120" max="5120" width="5" customWidth="1"/>
    <col min="5121" max="5121" width="7.42578125" customWidth="1"/>
    <col min="5361" max="5361" width="3.5703125" customWidth="1"/>
    <col min="5362" max="5362" width="26.28515625" customWidth="1"/>
    <col min="5363" max="5363" width="9.5703125" customWidth="1"/>
    <col min="5364" max="5364" width="12.28515625" customWidth="1"/>
    <col min="5365" max="5365" width="12.85546875" customWidth="1"/>
    <col min="5366" max="5366" width="11.42578125" customWidth="1"/>
    <col min="5367" max="5367" width="6.7109375" customWidth="1"/>
    <col min="5368" max="5368" width="14.85546875" customWidth="1"/>
    <col min="5369" max="5369" width="12.5703125" customWidth="1"/>
    <col min="5370" max="5370" width="7.5703125" customWidth="1"/>
    <col min="5371" max="5371" width="7" customWidth="1"/>
    <col min="5372" max="5372" width="0.140625" customWidth="1"/>
    <col min="5373" max="5373" width="7.5703125" customWidth="1"/>
    <col min="5374" max="5374" width="4.85546875" customWidth="1"/>
    <col min="5375" max="5375" width="6.5703125" customWidth="1"/>
    <col min="5376" max="5376" width="5" customWidth="1"/>
    <col min="5377" max="5377" width="7.42578125" customWidth="1"/>
    <col min="5617" max="5617" width="3.5703125" customWidth="1"/>
    <col min="5618" max="5618" width="26.28515625" customWidth="1"/>
    <col min="5619" max="5619" width="9.5703125" customWidth="1"/>
    <col min="5620" max="5620" width="12.28515625" customWidth="1"/>
    <col min="5621" max="5621" width="12.85546875" customWidth="1"/>
    <col min="5622" max="5622" width="11.42578125" customWidth="1"/>
    <col min="5623" max="5623" width="6.7109375" customWidth="1"/>
    <col min="5624" max="5624" width="14.85546875" customWidth="1"/>
    <col min="5625" max="5625" width="12.5703125" customWidth="1"/>
    <col min="5626" max="5626" width="7.5703125" customWidth="1"/>
    <col min="5627" max="5627" width="7" customWidth="1"/>
    <col min="5628" max="5628" width="0.140625" customWidth="1"/>
    <col min="5629" max="5629" width="7.5703125" customWidth="1"/>
    <col min="5630" max="5630" width="4.85546875" customWidth="1"/>
    <col min="5631" max="5631" width="6.5703125" customWidth="1"/>
    <col min="5632" max="5632" width="5" customWidth="1"/>
    <col min="5633" max="5633" width="7.42578125" customWidth="1"/>
    <col min="5873" max="5873" width="3.5703125" customWidth="1"/>
    <col min="5874" max="5874" width="26.28515625" customWidth="1"/>
    <col min="5875" max="5875" width="9.5703125" customWidth="1"/>
    <col min="5876" max="5876" width="12.28515625" customWidth="1"/>
    <col min="5877" max="5877" width="12.85546875" customWidth="1"/>
    <col min="5878" max="5878" width="11.42578125" customWidth="1"/>
    <col min="5879" max="5879" width="6.7109375" customWidth="1"/>
    <col min="5880" max="5880" width="14.85546875" customWidth="1"/>
    <col min="5881" max="5881" width="12.5703125" customWidth="1"/>
    <col min="5882" max="5882" width="7.5703125" customWidth="1"/>
    <col min="5883" max="5883" width="7" customWidth="1"/>
    <col min="5884" max="5884" width="0.140625" customWidth="1"/>
    <col min="5885" max="5885" width="7.5703125" customWidth="1"/>
    <col min="5886" max="5886" width="4.85546875" customWidth="1"/>
    <col min="5887" max="5887" width="6.5703125" customWidth="1"/>
    <col min="5888" max="5888" width="5" customWidth="1"/>
    <col min="5889" max="5889" width="7.42578125" customWidth="1"/>
    <col min="6129" max="6129" width="3.5703125" customWidth="1"/>
    <col min="6130" max="6130" width="26.28515625" customWidth="1"/>
    <col min="6131" max="6131" width="9.5703125" customWidth="1"/>
    <col min="6132" max="6132" width="12.28515625" customWidth="1"/>
    <col min="6133" max="6133" width="12.85546875" customWidth="1"/>
    <col min="6134" max="6134" width="11.42578125" customWidth="1"/>
    <col min="6135" max="6135" width="6.7109375" customWidth="1"/>
    <col min="6136" max="6136" width="14.85546875" customWidth="1"/>
    <col min="6137" max="6137" width="12.5703125" customWidth="1"/>
    <col min="6138" max="6138" width="7.5703125" customWidth="1"/>
    <col min="6139" max="6139" width="7" customWidth="1"/>
    <col min="6140" max="6140" width="0.140625" customWidth="1"/>
    <col min="6141" max="6141" width="7.5703125" customWidth="1"/>
    <col min="6142" max="6142" width="4.85546875" customWidth="1"/>
    <col min="6143" max="6143" width="6.5703125" customWidth="1"/>
    <col min="6144" max="6144" width="5" customWidth="1"/>
    <col min="6145" max="6145" width="7.42578125" customWidth="1"/>
    <col min="6385" max="6385" width="3.5703125" customWidth="1"/>
    <col min="6386" max="6386" width="26.28515625" customWidth="1"/>
    <col min="6387" max="6387" width="9.5703125" customWidth="1"/>
    <col min="6388" max="6388" width="12.28515625" customWidth="1"/>
    <col min="6389" max="6389" width="12.85546875" customWidth="1"/>
    <col min="6390" max="6390" width="11.42578125" customWidth="1"/>
    <col min="6391" max="6391" width="6.7109375" customWidth="1"/>
    <col min="6392" max="6392" width="14.85546875" customWidth="1"/>
    <col min="6393" max="6393" width="12.5703125" customWidth="1"/>
    <col min="6394" max="6394" width="7.5703125" customWidth="1"/>
    <col min="6395" max="6395" width="7" customWidth="1"/>
    <col min="6396" max="6396" width="0.140625" customWidth="1"/>
    <col min="6397" max="6397" width="7.5703125" customWidth="1"/>
    <col min="6398" max="6398" width="4.85546875" customWidth="1"/>
    <col min="6399" max="6399" width="6.5703125" customWidth="1"/>
    <col min="6400" max="6400" width="5" customWidth="1"/>
    <col min="6401" max="6401" width="7.42578125" customWidth="1"/>
    <col min="6641" max="6641" width="3.5703125" customWidth="1"/>
    <col min="6642" max="6642" width="26.28515625" customWidth="1"/>
    <col min="6643" max="6643" width="9.5703125" customWidth="1"/>
    <col min="6644" max="6644" width="12.28515625" customWidth="1"/>
    <col min="6645" max="6645" width="12.85546875" customWidth="1"/>
    <col min="6646" max="6646" width="11.42578125" customWidth="1"/>
    <col min="6647" max="6647" width="6.7109375" customWidth="1"/>
    <col min="6648" max="6648" width="14.85546875" customWidth="1"/>
    <col min="6649" max="6649" width="12.5703125" customWidth="1"/>
    <col min="6650" max="6650" width="7.5703125" customWidth="1"/>
    <col min="6651" max="6651" width="7" customWidth="1"/>
    <col min="6652" max="6652" width="0.140625" customWidth="1"/>
    <col min="6653" max="6653" width="7.5703125" customWidth="1"/>
    <col min="6654" max="6654" width="4.85546875" customWidth="1"/>
    <col min="6655" max="6655" width="6.5703125" customWidth="1"/>
    <col min="6656" max="6656" width="5" customWidth="1"/>
    <col min="6657" max="6657" width="7.42578125" customWidth="1"/>
    <col min="6897" max="6897" width="3.5703125" customWidth="1"/>
    <col min="6898" max="6898" width="26.28515625" customWidth="1"/>
    <col min="6899" max="6899" width="9.5703125" customWidth="1"/>
    <col min="6900" max="6900" width="12.28515625" customWidth="1"/>
    <col min="6901" max="6901" width="12.85546875" customWidth="1"/>
    <col min="6902" max="6902" width="11.42578125" customWidth="1"/>
    <col min="6903" max="6903" width="6.7109375" customWidth="1"/>
    <col min="6904" max="6904" width="14.85546875" customWidth="1"/>
    <col min="6905" max="6905" width="12.5703125" customWidth="1"/>
    <col min="6906" max="6906" width="7.5703125" customWidth="1"/>
    <col min="6907" max="6907" width="7" customWidth="1"/>
    <col min="6908" max="6908" width="0.140625" customWidth="1"/>
    <col min="6909" max="6909" width="7.5703125" customWidth="1"/>
    <col min="6910" max="6910" width="4.85546875" customWidth="1"/>
    <col min="6911" max="6911" width="6.5703125" customWidth="1"/>
    <col min="6912" max="6912" width="5" customWidth="1"/>
    <col min="6913" max="6913" width="7.42578125" customWidth="1"/>
    <col min="7153" max="7153" width="3.5703125" customWidth="1"/>
    <col min="7154" max="7154" width="26.28515625" customWidth="1"/>
    <col min="7155" max="7155" width="9.5703125" customWidth="1"/>
    <col min="7156" max="7156" width="12.28515625" customWidth="1"/>
    <col min="7157" max="7157" width="12.85546875" customWidth="1"/>
    <col min="7158" max="7158" width="11.42578125" customWidth="1"/>
    <col min="7159" max="7159" width="6.7109375" customWidth="1"/>
    <col min="7160" max="7160" width="14.85546875" customWidth="1"/>
    <col min="7161" max="7161" width="12.5703125" customWidth="1"/>
    <col min="7162" max="7162" width="7.5703125" customWidth="1"/>
    <col min="7163" max="7163" width="7" customWidth="1"/>
    <col min="7164" max="7164" width="0.140625" customWidth="1"/>
    <col min="7165" max="7165" width="7.5703125" customWidth="1"/>
    <col min="7166" max="7166" width="4.85546875" customWidth="1"/>
    <col min="7167" max="7167" width="6.5703125" customWidth="1"/>
    <col min="7168" max="7168" width="5" customWidth="1"/>
    <col min="7169" max="7169" width="7.42578125" customWidth="1"/>
    <col min="7409" max="7409" width="3.5703125" customWidth="1"/>
    <col min="7410" max="7410" width="26.28515625" customWidth="1"/>
    <col min="7411" max="7411" width="9.5703125" customWidth="1"/>
    <col min="7412" max="7412" width="12.28515625" customWidth="1"/>
    <col min="7413" max="7413" width="12.85546875" customWidth="1"/>
    <col min="7414" max="7414" width="11.42578125" customWidth="1"/>
    <col min="7415" max="7415" width="6.7109375" customWidth="1"/>
    <col min="7416" max="7416" width="14.85546875" customWidth="1"/>
    <col min="7417" max="7417" width="12.5703125" customWidth="1"/>
    <col min="7418" max="7418" width="7.5703125" customWidth="1"/>
    <col min="7419" max="7419" width="7" customWidth="1"/>
    <col min="7420" max="7420" width="0.140625" customWidth="1"/>
    <col min="7421" max="7421" width="7.5703125" customWidth="1"/>
    <col min="7422" max="7422" width="4.85546875" customWidth="1"/>
    <col min="7423" max="7423" width="6.5703125" customWidth="1"/>
    <col min="7424" max="7424" width="5" customWidth="1"/>
    <col min="7425" max="7425" width="7.42578125" customWidth="1"/>
    <col min="7665" max="7665" width="3.5703125" customWidth="1"/>
    <col min="7666" max="7666" width="26.28515625" customWidth="1"/>
    <col min="7667" max="7667" width="9.5703125" customWidth="1"/>
    <col min="7668" max="7668" width="12.28515625" customWidth="1"/>
    <col min="7669" max="7669" width="12.85546875" customWidth="1"/>
    <col min="7670" max="7670" width="11.42578125" customWidth="1"/>
    <col min="7671" max="7671" width="6.7109375" customWidth="1"/>
    <col min="7672" max="7672" width="14.85546875" customWidth="1"/>
    <col min="7673" max="7673" width="12.5703125" customWidth="1"/>
    <col min="7674" max="7674" width="7.5703125" customWidth="1"/>
    <col min="7675" max="7675" width="7" customWidth="1"/>
    <col min="7676" max="7676" width="0.140625" customWidth="1"/>
    <col min="7677" max="7677" width="7.5703125" customWidth="1"/>
    <col min="7678" max="7678" width="4.85546875" customWidth="1"/>
    <col min="7679" max="7679" width="6.5703125" customWidth="1"/>
    <col min="7680" max="7680" width="5" customWidth="1"/>
    <col min="7681" max="7681" width="7.42578125" customWidth="1"/>
    <col min="7921" max="7921" width="3.5703125" customWidth="1"/>
    <col min="7922" max="7922" width="26.28515625" customWidth="1"/>
    <col min="7923" max="7923" width="9.5703125" customWidth="1"/>
    <col min="7924" max="7924" width="12.28515625" customWidth="1"/>
    <col min="7925" max="7925" width="12.85546875" customWidth="1"/>
    <col min="7926" max="7926" width="11.42578125" customWidth="1"/>
    <col min="7927" max="7927" width="6.7109375" customWidth="1"/>
    <col min="7928" max="7928" width="14.85546875" customWidth="1"/>
    <col min="7929" max="7929" width="12.5703125" customWidth="1"/>
    <col min="7930" max="7930" width="7.5703125" customWidth="1"/>
    <col min="7931" max="7931" width="7" customWidth="1"/>
    <col min="7932" max="7932" width="0.140625" customWidth="1"/>
    <col min="7933" max="7933" width="7.5703125" customWidth="1"/>
    <col min="7934" max="7934" width="4.85546875" customWidth="1"/>
    <col min="7935" max="7935" width="6.5703125" customWidth="1"/>
    <col min="7936" max="7936" width="5" customWidth="1"/>
    <col min="7937" max="7937" width="7.42578125" customWidth="1"/>
    <col min="8177" max="8177" width="3.5703125" customWidth="1"/>
    <col min="8178" max="8178" width="26.28515625" customWidth="1"/>
    <col min="8179" max="8179" width="9.5703125" customWidth="1"/>
    <col min="8180" max="8180" width="12.28515625" customWidth="1"/>
    <col min="8181" max="8181" width="12.85546875" customWidth="1"/>
    <col min="8182" max="8182" width="11.42578125" customWidth="1"/>
    <col min="8183" max="8183" width="6.7109375" customWidth="1"/>
    <col min="8184" max="8184" width="14.85546875" customWidth="1"/>
    <col min="8185" max="8185" width="12.5703125" customWidth="1"/>
    <col min="8186" max="8186" width="7.5703125" customWidth="1"/>
    <col min="8187" max="8187" width="7" customWidth="1"/>
    <col min="8188" max="8188" width="0.140625" customWidth="1"/>
    <col min="8189" max="8189" width="7.5703125" customWidth="1"/>
    <col min="8190" max="8190" width="4.85546875" customWidth="1"/>
    <col min="8191" max="8191" width="6.5703125" customWidth="1"/>
    <col min="8192" max="8192" width="5" customWidth="1"/>
    <col min="8193" max="8193" width="7.42578125" customWidth="1"/>
    <col min="8433" max="8433" width="3.5703125" customWidth="1"/>
    <col min="8434" max="8434" width="26.28515625" customWidth="1"/>
    <col min="8435" max="8435" width="9.5703125" customWidth="1"/>
    <col min="8436" max="8436" width="12.28515625" customWidth="1"/>
    <col min="8437" max="8437" width="12.85546875" customWidth="1"/>
    <col min="8438" max="8438" width="11.42578125" customWidth="1"/>
    <col min="8439" max="8439" width="6.7109375" customWidth="1"/>
    <col min="8440" max="8440" width="14.85546875" customWidth="1"/>
    <col min="8441" max="8441" width="12.5703125" customWidth="1"/>
    <col min="8442" max="8442" width="7.5703125" customWidth="1"/>
    <col min="8443" max="8443" width="7" customWidth="1"/>
    <col min="8444" max="8444" width="0.140625" customWidth="1"/>
    <col min="8445" max="8445" width="7.5703125" customWidth="1"/>
    <col min="8446" max="8446" width="4.85546875" customWidth="1"/>
    <col min="8447" max="8447" width="6.5703125" customWidth="1"/>
    <col min="8448" max="8448" width="5" customWidth="1"/>
    <col min="8449" max="8449" width="7.42578125" customWidth="1"/>
    <col min="8689" max="8689" width="3.5703125" customWidth="1"/>
    <col min="8690" max="8690" width="26.28515625" customWidth="1"/>
    <col min="8691" max="8691" width="9.5703125" customWidth="1"/>
    <col min="8692" max="8692" width="12.28515625" customWidth="1"/>
    <col min="8693" max="8693" width="12.85546875" customWidth="1"/>
    <col min="8694" max="8694" width="11.42578125" customWidth="1"/>
    <col min="8695" max="8695" width="6.7109375" customWidth="1"/>
    <col min="8696" max="8696" width="14.85546875" customWidth="1"/>
    <col min="8697" max="8697" width="12.5703125" customWidth="1"/>
    <col min="8698" max="8698" width="7.5703125" customWidth="1"/>
    <col min="8699" max="8699" width="7" customWidth="1"/>
    <col min="8700" max="8700" width="0.140625" customWidth="1"/>
    <col min="8701" max="8701" width="7.5703125" customWidth="1"/>
    <col min="8702" max="8702" width="4.85546875" customWidth="1"/>
    <col min="8703" max="8703" width="6.5703125" customWidth="1"/>
    <col min="8704" max="8704" width="5" customWidth="1"/>
    <col min="8705" max="8705" width="7.42578125" customWidth="1"/>
    <col min="8945" max="8945" width="3.5703125" customWidth="1"/>
    <col min="8946" max="8946" width="26.28515625" customWidth="1"/>
    <col min="8947" max="8947" width="9.5703125" customWidth="1"/>
    <col min="8948" max="8948" width="12.28515625" customWidth="1"/>
    <col min="8949" max="8949" width="12.85546875" customWidth="1"/>
    <col min="8950" max="8950" width="11.42578125" customWidth="1"/>
    <col min="8951" max="8951" width="6.7109375" customWidth="1"/>
    <col min="8952" max="8952" width="14.85546875" customWidth="1"/>
    <col min="8953" max="8953" width="12.5703125" customWidth="1"/>
    <col min="8954" max="8954" width="7.5703125" customWidth="1"/>
    <col min="8955" max="8955" width="7" customWidth="1"/>
    <col min="8956" max="8956" width="0.140625" customWidth="1"/>
    <col min="8957" max="8957" width="7.5703125" customWidth="1"/>
    <col min="8958" max="8958" width="4.85546875" customWidth="1"/>
    <col min="8959" max="8959" width="6.5703125" customWidth="1"/>
    <col min="8960" max="8960" width="5" customWidth="1"/>
    <col min="8961" max="8961" width="7.42578125" customWidth="1"/>
    <col min="9201" max="9201" width="3.5703125" customWidth="1"/>
    <col min="9202" max="9202" width="26.28515625" customWidth="1"/>
    <col min="9203" max="9203" width="9.5703125" customWidth="1"/>
    <col min="9204" max="9204" width="12.28515625" customWidth="1"/>
    <col min="9205" max="9205" width="12.85546875" customWidth="1"/>
    <col min="9206" max="9206" width="11.42578125" customWidth="1"/>
    <col min="9207" max="9207" width="6.7109375" customWidth="1"/>
    <col min="9208" max="9208" width="14.85546875" customWidth="1"/>
    <col min="9209" max="9209" width="12.5703125" customWidth="1"/>
    <col min="9210" max="9210" width="7.5703125" customWidth="1"/>
    <col min="9211" max="9211" width="7" customWidth="1"/>
    <col min="9212" max="9212" width="0.140625" customWidth="1"/>
    <col min="9213" max="9213" width="7.5703125" customWidth="1"/>
    <col min="9214" max="9214" width="4.85546875" customWidth="1"/>
    <col min="9215" max="9215" width="6.5703125" customWidth="1"/>
    <col min="9216" max="9216" width="5" customWidth="1"/>
    <col min="9217" max="9217" width="7.42578125" customWidth="1"/>
    <col min="9457" max="9457" width="3.5703125" customWidth="1"/>
    <col min="9458" max="9458" width="26.28515625" customWidth="1"/>
    <col min="9459" max="9459" width="9.5703125" customWidth="1"/>
    <col min="9460" max="9460" width="12.28515625" customWidth="1"/>
    <col min="9461" max="9461" width="12.85546875" customWidth="1"/>
    <col min="9462" max="9462" width="11.42578125" customWidth="1"/>
    <col min="9463" max="9463" width="6.7109375" customWidth="1"/>
    <col min="9464" max="9464" width="14.85546875" customWidth="1"/>
    <col min="9465" max="9465" width="12.5703125" customWidth="1"/>
    <col min="9466" max="9466" width="7.5703125" customWidth="1"/>
    <col min="9467" max="9467" width="7" customWidth="1"/>
    <col min="9468" max="9468" width="0.140625" customWidth="1"/>
    <col min="9469" max="9469" width="7.5703125" customWidth="1"/>
    <col min="9470" max="9470" width="4.85546875" customWidth="1"/>
    <col min="9471" max="9471" width="6.5703125" customWidth="1"/>
    <col min="9472" max="9472" width="5" customWidth="1"/>
    <col min="9473" max="9473" width="7.42578125" customWidth="1"/>
    <col min="9713" max="9713" width="3.5703125" customWidth="1"/>
    <col min="9714" max="9714" width="26.28515625" customWidth="1"/>
    <col min="9715" max="9715" width="9.5703125" customWidth="1"/>
    <col min="9716" max="9716" width="12.28515625" customWidth="1"/>
    <col min="9717" max="9717" width="12.85546875" customWidth="1"/>
    <col min="9718" max="9718" width="11.42578125" customWidth="1"/>
    <col min="9719" max="9719" width="6.7109375" customWidth="1"/>
    <col min="9720" max="9720" width="14.85546875" customWidth="1"/>
    <col min="9721" max="9721" width="12.5703125" customWidth="1"/>
    <col min="9722" max="9722" width="7.5703125" customWidth="1"/>
    <col min="9723" max="9723" width="7" customWidth="1"/>
    <col min="9724" max="9724" width="0.140625" customWidth="1"/>
    <col min="9725" max="9725" width="7.5703125" customWidth="1"/>
    <col min="9726" max="9726" width="4.85546875" customWidth="1"/>
    <col min="9727" max="9727" width="6.5703125" customWidth="1"/>
    <col min="9728" max="9728" width="5" customWidth="1"/>
    <col min="9729" max="9729" width="7.42578125" customWidth="1"/>
    <col min="9969" max="9969" width="3.5703125" customWidth="1"/>
    <col min="9970" max="9970" width="26.28515625" customWidth="1"/>
    <col min="9971" max="9971" width="9.5703125" customWidth="1"/>
    <col min="9972" max="9972" width="12.28515625" customWidth="1"/>
    <col min="9973" max="9973" width="12.85546875" customWidth="1"/>
    <col min="9974" max="9974" width="11.42578125" customWidth="1"/>
    <col min="9975" max="9975" width="6.7109375" customWidth="1"/>
    <col min="9976" max="9976" width="14.85546875" customWidth="1"/>
    <col min="9977" max="9977" width="12.5703125" customWidth="1"/>
    <col min="9978" max="9978" width="7.5703125" customWidth="1"/>
    <col min="9979" max="9979" width="7" customWidth="1"/>
    <col min="9980" max="9980" width="0.140625" customWidth="1"/>
    <col min="9981" max="9981" width="7.5703125" customWidth="1"/>
    <col min="9982" max="9982" width="4.85546875" customWidth="1"/>
    <col min="9983" max="9983" width="6.5703125" customWidth="1"/>
    <col min="9984" max="9984" width="5" customWidth="1"/>
    <col min="9985" max="9985" width="7.42578125" customWidth="1"/>
    <col min="10225" max="10225" width="3.5703125" customWidth="1"/>
    <col min="10226" max="10226" width="26.28515625" customWidth="1"/>
    <col min="10227" max="10227" width="9.5703125" customWidth="1"/>
    <col min="10228" max="10228" width="12.28515625" customWidth="1"/>
    <col min="10229" max="10229" width="12.85546875" customWidth="1"/>
    <col min="10230" max="10230" width="11.42578125" customWidth="1"/>
    <col min="10231" max="10231" width="6.7109375" customWidth="1"/>
    <col min="10232" max="10232" width="14.85546875" customWidth="1"/>
    <col min="10233" max="10233" width="12.5703125" customWidth="1"/>
    <col min="10234" max="10234" width="7.5703125" customWidth="1"/>
    <col min="10235" max="10235" width="7" customWidth="1"/>
    <col min="10236" max="10236" width="0.140625" customWidth="1"/>
    <col min="10237" max="10237" width="7.5703125" customWidth="1"/>
    <col min="10238" max="10238" width="4.85546875" customWidth="1"/>
    <col min="10239" max="10239" width="6.5703125" customWidth="1"/>
    <col min="10240" max="10240" width="5" customWidth="1"/>
    <col min="10241" max="10241" width="7.42578125" customWidth="1"/>
    <col min="10481" max="10481" width="3.5703125" customWidth="1"/>
    <col min="10482" max="10482" width="26.28515625" customWidth="1"/>
    <col min="10483" max="10483" width="9.5703125" customWidth="1"/>
    <col min="10484" max="10484" width="12.28515625" customWidth="1"/>
    <col min="10485" max="10485" width="12.85546875" customWidth="1"/>
    <col min="10486" max="10486" width="11.42578125" customWidth="1"/>
    <col min="10487" max="10487" width="6.7109375" customWidth="1"/>
    <col min="10488" max="10488" width="14.85546875" customWidth="1"/>
    <col min="10489" max="10489" width="12.5703125" customWidth="1"/>
    <col min="10490" max="10490" width="7.5703125" customWidth="1"/>
    <col min="10491" max="10491" width="7" customWidth="1"/>
    <col min="10492" max="10492" width="0.140625" customWidth="1"/>
    <col min="10493" max="10493" width="7.5703125" customWidth="1"/>
    <col min="10494" max="10494" width="4.85546875" customWidth="1"/>
    <col min="10495" max="10495" width="6.5703125" customWidth="1"/>
    <col min="10496" max="10496" width="5" customWidth="1"/>
    <col min="10497" max="10497" width="7.42578125" customWidth="1"/>
    <col min="10737" max="10737" width="3.5703125" customWidth="1"/>
    <col min="10738" max="10738" width="26.28515625" customWidth="1"/>
    <col min="10739" max="10739" width="9.5703125" customWidth="1"/>
    <col min="10740" max="10740" width="12.28515625" customWidth="1"/>
    <col min="10741" max="10741" width="12.85546875" customWidth="1"/>
    <col min="10742" max="10742" width="11.42578125" customWidth="1"/>
    <col min="10743" max="10743" width="6.7109375" customWidth="1"/>
    <col min="10744" max="10744" width="14.85546875" customWidth="1"/>
    <col min="10745" max="10745" width="12.5703125" customWidth="1"/>
    <col min="10746" max="10746" width="7.5703125" customWidth="1"/>
    <col min="10747" max="10747" width="7" customWidth="1"/>
    <col min="10748" max="10748" width="0.140625" customWidth="1"/>
    <col min="10749" max="10749" width="7.5703125" customWidth="1"/>
    <col min="10750" max="10750" width="4.85546875" customWidth="1"/>
    <col min="10751" max="10751" width="6.5703125" customWidth="1"/>
    <col min="10752" max="10752" width="5" customWidth="1"/>
    <col min="10753" max="10753" width="7.42578125" customWidth="1"/>
    <col min="10993" max="10993" width="3.5703125" customWidth="1"/>
    <col min="10994" max="10994" width="26.28515625" customWidth="1"/>
    <col min="10995" max="10995" width="9.5703125" customWidth="1"/>
    <col min="10996" max="10996" width="12.28515625" customWidth="1"/>
    <col min="10997" max="10997" width="12.85546875" customWidth="1"/>
    <col min="10998" max="10998" width="11.42578125" customWidth="1"/>
    <col min="10999" max="10999" width="6.7109375" customWidth="1"/>
    <col min="11000" max="11000" width="14.85546875" customWidth="1"/>
    <col min="11001" max="11001" width="12.5703125" customWidth="1"/>
    <col min="11002" max="11002" width="7.5703125" customWidth="1"/>
    <col min="11003" max="11003" width="7" customWidth="1"/>
    <col min="11004" max="11004" width="0.140625" customWidth="1"/>
    <col min="11005" max="11005" width="7.5703125" customWidth="1"/>
    <col min="11006" max="11006" width="4.85546875" customWidth="1"/>
    <col min="11007" max="11007" width="6.5703125" customWidth="1"/>
    <col min="11008" max="11008" width="5" customWidth="1"/>
    <col min="11009" max="11009" width="7.42578125" customWidth="1"/>
    <col min="11249" max="11249" width="3.5703125" customWidth="1"/>
    <col min="11250" max="11250" width="26.28515625" customWidth="1"/>
    <col min="11251" max="11251" width="9.5703125" customWidth="1"/>
    <col min="11252" max="11252" width="12.28515625" customWidth="1"/>
    <col min="11253" max="11253" width="12.85546875" customWidth="1"/>
    <col min="11254" max="11254" width="11.42578125" customWidth="1"/>
    <col min="11255" max="11255" width="6.7109375" customWidth="1"/>
    <col min="11256" max="11256" width="14.85546875" customWidth="1"/>
    <col min="11257" max="11257" width="12.5703125" customWidth="1"/>
    <col min="11258" max="11258" width="7.5703125" customWidth="1"/>
    <col min="11259" max="11259" width="7" customWidth="1"/>
    <col min="11260" max="11260" width="0.140625" customWidth="1"/>
    <col min="11261" max="11261" width="7.5703125" customWidth="1"/>
    <col min="11262" max="11262" width="4.85546875" customWidth="1"/>
    <col min="11263" max="11263" width="6.5703125" customWidth="1"/>
    <col min="11264" max="11264" width="5" customWidth="1"/>
    <col min="11265" max="11265" width="7.42578125" customWidth="1"/>
    <col min="11505" max="11505" width="3.5703125" customWidth="1"/>
    <col min="11506" max="11506" width="26.28515625" customWidth="1"/>
    <col min="11507" max="11507" width="9.5703125" customWidth="1"/>
    <col min="11508" max="11508" width="12.28515625" customWidth="1"/>
    <col min="11509" max="11509" width="12.85546875" customWidth="1"/>
    <col min="11510" max="11510" width="11.42578125" customWidth="1"/>
    <col min="11511" max="11511" width="6.7109375" customWidth="1"/>
    <col min="11512" max="11512" width="14.85546875" customWidth="1"/>
    <col min="11513" max="11513" width="12.5703125" customWidth="1"/>
    <col min="11514" max="11514" width="7.5703125" customWidth="1"/>
    <col min="11515" max="11515" width="7" customWidth="1"/>
    <col min="11516" max="11516" width="0.140625" customWidth="1"/>
    <col min="11517" max="11517" width="7.5703125" customWidth="1"/>
    <col min="11518" max="11518" width="4.85546875" customWidth="1"/>
    <col min="11519" max="11519" width="6.5703125" customWidth="1"/>
    <col min="11520" max="11520" width="5" customWidth="1"/>
    <col min="11521" max="11521" width="7.42578125" customWidth="1"/>
    <col min="11761" max="11761" width="3.5703125" customWidth="1"/>
    <col min="11762" max="11762" width="26.28515625" customWidth="1"/>
    <col min="11763" max="11763" width="9.5703125" customWidth="1"/>
    <col min="11764" max="11764" width="12.28515625" customWidth="1"/>
    <col min="11765" max="11765" width="12.85546875" customWidth="1"/>
    <col min="11766" max="11766" width="11.42578125" customWidth="1"/>
    <col min="11767" max="11767" width="6.7109375" customWidth="1"/>
    <col min="11768" max="11768" width="14.85546875" customWidth="1"/>
    <col min="11769" max="11769" width="12.5703125" customWidth="1"/>
    <col min="11770" max="11770" width="7.5703125" customWidth="1"/>
    <col min="11771" max="11771" width="7" customWidth="1"/>
    <col min="11772" max="11772" width="0.140625" customWidth="1"/>
    <col min="11773" max="11773" width="7.5703125" customWidth="1"/>
    <col min="11774" max="11774" width="4.85546875" customWidth="1"/>
    <col min="11775" max="11775" width="6.5703125" customWidth="1"/>
    <col min="11776" max="11776" width="5" customWidth="1"/>
    <col min="11777" max="11777" width="7.42578125" customWidth="1"/>
    <col min="12017" max="12017" width="3.5703125" customWidth="1"/>
    <col min="12018" max="12018" width="26.28515625" customWidth="1"/>
    <col min="12019" max="12019" width="9.5703125" customWidth="1"/>
    <col min="12020" max="12020" width="12.28515625" customWidth="1"/>
    <col min="12021" max="12021" width="12.85546875" customWidth="1"/>
    <col min="12022" max="12022" width="11.42578125" customWidth="1"/>
    <col min="12023" max="12023" width="6.7109375" customWidth="1"/>
    <col min="12024" max="12024" width="14.85546875" customWidth="1"/>
    <col min="12025" max="12025" width="12.5703125" customWidth="1"/>
    <col min="12026" max="12026" width="7.5703125" customWidth="1"/>
    <col min="12027" max="12027" width="7" customWidth="1"/>
    <col min="12028" max="12028" width="0.140625" customWidth="1"/>
    <col min="12029" max="12029" width="7.5703125" customWidth="1"/>
    <col min="12030" max="12030" width="4.85546875" customWidth="1"/>
    <col min="12031" max="12031" width="6.5703125" customWidth="1"/>
    <col min="12032" max="12032" width="5" customWidth="1"/>
    <col min="12033" max="12033" width="7.42578125" customWidth="1"/>
    <col min="12273" max="12273" width="3.5703125" customWidth="1"/>
    <col min="12274" max="12274" width="26.28515625" customWidth="1"/>
    <col min="12275" max="12275" width="9.5703125" customWidth="1"/>
    <col min="12276" max="12276" width="12.28515625" customWidth="1"/>
    <col min="12277" max="12277" width="12.85546875" customWidth="1"/>
    <col min="12278" max="12278" width="11.42578125" customWidth="1"/>
    <col min="12279" max="12279" width="6.7109375" customWidth="1"/>
    <col min="12280" max="12280" width="14.85546875" customWidth="1"/>
    <col min="12281" max="12281" width="12.5703125" customWidth="1"/>
    <col min="12282" max="12282" width="7.5703125" customWidth="1"/>
    <col min="12283" max="12283" width="7" customWidth="1"/>
    <col min="12284" max="12284" width="0.140625" customWidth="1"/>
    <col min="12285" max="12285" width="7.5703125" customWidth="1"/>
    <col min="12286" max="12286" width="4.85546875" customWidth="1"/>
    <col min="12287" max="12287" width="6.5703125" customWidth="1"/>
    <col min="12288" max="12288" width="5" customWidth="1"/>
    <col min="12289" max="12289" width="7.42578125" customWidth="1"/>
    <col min="12529" max="12529" width="3.5703125" customWidth="1"/>
    <col min="12530" max="12530" width="26.28515625" customWidth="1"/>
    <col min="12531" max="12531" width="9.5703125" customWidth="1"/>
    <col min="12532" max="12532" width="12.28515625" customWidth="1"/>
    <col min="12533" max="12533" width="12.85546875" customWidth="1"/>
    <col min="12534" max="12534" width="11.42578125" customWidth="1"/>
    <col min="12535" max="12535" width="6.7109375" customWidth="1"/>
    <col min="12536" max="12536" width="14.85546875" customWidth="1"/>
    <col min="12537" max="12537" width="12.5703125" customWidth="1"/>
    <col min="12538" max="12538" width="7.5703125" customWidth="1"/>
    <col min="12539" max="12539" width="7" customWidth="1"/>
    <col min="12540" max="12540" width="0.140625" customWidth="1"/>
    <col min="12541" max="12541" width="7.5703125" customWidth="1"/>
    <col min="12542" max="12542" width="4.85546875" customWidth="1"/>
    <col min="12543" max="12543" width="6.5703125" customWidth="1"/>
    <col min="12544" max="12544" width="5" customWidth="1"/>
    <col min="12545" max="12545" width="7.42578125" customWidth="1"/>
    <col min="12785" max="12785" width="3.5703125" customWidth="1"/>
    <col min="12786" max="12786" width="26.28515625" customWidth="1"/>
    <col min="12787" max="12787" width="9.5703125" customWidth="1"/>
    <col min="12788" max="12788" width="12.28515625" customWidth="1"/>
    <col min="12789" max="12789" width="12.85546875" customWidth="1"/>
    <col min="12790" max="12790" width="11.42578125" customWidth="1"/>
    <col min="12791" max="12791" width="6.7109375" customWidth="1"/>
    <col min="12792" max="12792" width="14.85546875" customWidth="1"/>
    <col min="12793" max="12793" width="12.5703125" customWidth="1"/>
    <col min="12794" max="12794" width="7.5703125" customWidth="1"/>
    <col min="12795" max="12795" width="7" customWidth="1"/>
    <col min="12796" max="12796" width="0.140625" customWidth="1"/>
    <col min="12797" max="12797" width="7.5703125" customWidth="1"/>
    <col min="12798" max="12798" width="4.85546875" customWidth="1"/>
    <col min="12799" max="12799" width="6.5703125" customWidth="1"/>
    <col min="12800" max="12800" width="5" customWidth="1"/>
    <col min="12801" max="12801" width="7.42578125" customWidth="1"/>
    <col min="13041" max="13041" width="3.5703125" customWidth="1"/>
    <col min="13042" max="13042" width="26.28515625" customWidth="1"/>
    <col min="13043" max="13043" width="9.5703125" customWidth="1"/>
    <col min="13044" max="13044" width="12.28515625" customWidth="1"/>
    <col min="13045" max="13045" width="12.85546875" customWidth="1"/>
    <col min="13046" max="13046" width="11.42578125" customWidth="1"/>
    <col min="13047" max="13047" width="6.7109375" customWidth="1"/>
    <col min="13048" max="13048" width="14.85546875" customWidth="1"/>
    <col min="13049" max="13049" width="12.5703125" customWidth="1"/>
    <col min="13050" max="13050" width="7.5703125" customWidth="1"/>
    <col min="13051" max="13051" width="7" customWidth="1"/>
    <col min="13052" max="13052" width="0.140625" customWidth="1"/>
    <col min="13053" max="13053" width="7.5703125" customWidth="1"/>
    <col min="13054" max="13054" width="4.85546875" customWidth="1"/>
    <col min="13055" max="13055" width="6.5703125" customWidth="1"/>
    <col min="13056" max="13056" width="5" customWidth="1"/>
    <col min="13057" max="13057" width="7.42578125" customWidth="1"/>
    <col min="13297" max="13297" width="3.5703125" customWidth="1"/>
    <col min="13298" max="13298" width="26.28515625" customWidth="1"/>
    <col min="13299" max="13299" width="9.5703125" customWidth="1"/>
    <col min="13300" max="13300" width="12.28515625" customWidth="1"/>
    <col min="13301" max="13301" width="12.85546875" customWidth="1"/>
    <col min="13302" max="13302" width="11.42578125" customWidth="1"/>
    <col min="13303" max="13303" width="6.7109375" customWidth="1"/>
    <col min="13304" max="13304" width="14.85546875" customWidth="1"/>
    <col min="13305" max="13305" width="12.5703125" customWidth="1"/>
    <col min="13306" max="13306" width="7.5703125" customWidth="1"/>
    <col min="13307" max="13307" width="7" customWidth="1"/>
    <col min="13308" max="13308" width="0.140625" customWidth="1"/>
    <col min="13309" max="13309" width="7.5703125" customWidth="1"/>
    <col min="13310" max="13310" width="4.85546875" customWidth="1"/>
    <col min="13311" max="13311" width="6.5703125" customWidth="1"/>
    <col min="13312" max="13312" width="5" customWidth="1"/>
    <col min="13313" max="13313" width="7.42578125" customWidth="1"/>
    <col min="13553" max="13553" width="3.5703125" customWidth="1"/>
    <col min="13554" max="13554" width="26.28515625" customWidth="1"/>
    <col min="13555" max="13555" width="9.5703125" customWidth="1"/>
    <col min="13556" max="13556" width="12.28515625" customWidth="1"/>
    <col min="13557" max="13557" width="12.85546875" customWidth="1"/>
    <col min="13558" max="13558" width="11.42578125" customWidth="1"/>
    <col min="13559" max="13559" width="6.7109375" customWidth="1"/>
    <col min="13560" max="13560" width="14.85546875" customWidth="1"/>
    <col min="13561" max="13561" width="12.5703125" customWidth="1"/>
    <col min="13562" max="13562" width="7.5703125" customWidth="1"/>
    <col min="13563" max="13563" width="7" customWidth="1"/>
    <col min="13564" max="13564" width="0.140625" customWidth="1"/>
    <col min="13565" max="13565" width="7.5703125" customWidth="1"/>
    <col min="13566" max="13566" width="4.85546875" customWidth="1"/>
    <col min="13567" max="13567" width="6.5703125" customWidth="1"/>
    <col min="13568" max="13568" width="5" customWidth="1"/>
    <col min="13569" max="13569" width="7.42578125" customWidth="1"/>
    <col min="13809" max="13809" width="3.5703125" customWidth="1"/>
    <col min="13810" max="13810" width="26.28515625" customWidth="1"/>
    <col min="13811" max="13811" width="9.5703125" customWidth="1"/>
    <col min="13812" max="13812" width="12.28515625" customWidth="1"/>
    <col min="13813" max="13813" width="12.85546875" customWidth="1"/>
    <col min="13814" max="13814" width="11.42578125" customWidth="1"/>
    <col min="13815" max="13815" width="6.7109375" customWidth="1"/>
    <col min="13816" max="13816" width="14.85546875" customWidth="1"/>
    <col min="13817" max="13817" width="12.5703125" customWidth="1"/>
    <col min="13818" max="13818" width="7.5703125" customWidth="1"/>
    <col min="13819" max="13819" width="7" customWidth="1"/>
    <col min="13820" max="13820" width="0.140625" customWidth="1"/>
    <col min="13821" max="13821" width="7.5703125" customWidth="1"/>
    <col min="13822" max="13822" width="4.85546875" customWidth="1"/>
    <col min="13823" max="13823" width="6.5703125" customWidth="1"/>
    <col min="13824" max="13824" width="5" customWidth="1"/>
    <col min="13825" max="13825" width="7.42578125" customWidth="1"/>
    <col min="14065" max="14065" width="3.5703125" customWidth="1"/>
    <col min="14066" max="14066" width="26.28515625" customWidth="1"/>
    <col min="14067" max="14067" width="9.5703125" customWidth="1"/>
    <col min="14068" max="14068" width="12.28515625" customWidth="1"/>
    <col min="14069" max="14069" width="12.85546875" customWidth="1"/>
    <col min="14070" max="14070" width="11.42578125" customWidth="1"/>
    <col min="14071" max="14071" width="6.7109375" customWidth="1"/>
    <col min="14072" max="14072" width="14.85546875" customWidth="1"/>
    <col min="14073" max="14073" width="12.5703125" customWidth="1"/>
    <col min="14074" max="14074" width="7.5703125" customWidth="1"/>
    <col min="14075" max="14075" width="7" customWidth="1"/>
    <col min="14076" max="14076" width="0.140625" customWidth="1"/>
    <col min="14077" max="14077" width="7.5703125" customWidth="1"/>
    <col min="14078" max="14078" width="4.85546875" customWidth="1"/>
    <col min="14079" max="14079" width="6.5703125" customWidth="1"/>
    <col min="14080" max="14080" width="5" customWidth="1"/>
    <col min="14081" max="14081" width="7.42578125" customWidth="1"/>
    <col min="14321" max="14321" width="3.5703125" customWidth="1"/>
    <col min="14322" max="14322" width="26.28515625" customWidth="1"/>
    <col min="14323" max="14323" width="9.5703125" customWidth="1"/>
    <col min="14324" max="14324" width="12.28515625" customWidth="1"/>
    <col min="14325" max="14325" width="12.85546875" customWidth="1"/>
    <col min="14326" max="14326" width="11.42578125" customWidth="1"/>
    <col min="14327" max="14327" width="6.7109375" customWidth="1"/>
    <col min="14328" max="14328" width="14.85546875" customWidth="1"/>
    <col min="14329" max="14329" width="12.5703125" customWidth="1"/>
    <col min="14330" max="14330" width="7.5703125" customWidth="1"/>
    <col min="14331" max="14331" width="7" customWidth="1"/>
    <col min="14332" max="14332" width="0.140625" customWidth="1"/>
    <col min="14333" max="14333" width="7.5703125" customWidth="1"/>
    <col min="14334" max="14334" width="4.85546875" customWidth="1"/>
    <col min="14335" max="14335" width="6.5703125" customWidth="1"/>
    <col min="14336" max="14336" width="5" customWidth="1"/>
    <col min="14337" max="14337" width="7.42578125" customWidth="1"/>
    <col min="14577" max="14577" width="3.5703125" customWidth="1"/>
    <col min="14578" max="14578" width="26.28515625" customWidth="1"/>
    <col min="14579" max="14579" width="9.5703125" customWidth="1"/>
    <col min="14580" max="14580" width="12.28515625" customWidth="1"/>
    <col min="14581" max="14581" width="12.85546875" customWidth="1"/>
    <col min="14582" max="14582" width="11.42578125" customWidth="1"/>
    <col min="14583" max="14583" width="6.7109375" customWidth="1"/>
    <col min="14584" max="14584" width="14.85546875" customWidth="1"/>
    <col min="14585" max="14585" width="12.5703125" customWidth="1"/>
    <col min="14586" max="14586" width="7.5703125" customWidth="1"/>
    <col min="14587" max="14587" width="7" customWidth="1"/>
    <col min="14588" max="14588" width="0.140625" customWidth="1"/>
    <col min="14589" max="14589" width="7.5703125" customWidth="1"/>
    <col min="14590" max="14590" width="4.85546875" customWidth="1"/>
    <col min="14591" max="14591" width="6.5703125" customWidth="1"/>
    <col min="14592" max="14592" width="5" customWidth="1"/>
    <col min="14593" max="14593" width="7.42578125" customWidth="1"/>
    <col min="14833" max="14833" width="3.5703125" customWidth="1"/>
    <col min="14834" max="14834" width="26.28515625" customWidth="1"/>
    <col min="14835" max="14835" width="9.5703125" customWidth="1"/>
    <col min="14836" max="14836" width="12.28515625" customWidth="1"/>
    <col min="14837" max="14837" width="12.85546875" customWidth="1"/>
    <col min="14838" max="14838" width="11.42578125" customWidth="1"/>
    <col min="14839" max="14839" width="6.7109375" customWidth="1"/>
    <col min="14840" max="14840" width="14.85546875" customWidth="1"/>
    <col min="14841" max="14841" width="12.5703125" customWidth="1"/>
    <col min="14842" max="14842" width="7.5703125" customWidth="1"/>
    <col min="14843" max="14843" width="7" customWidth="1"/>
    <col min="14844" max="14844" width="0.140625" customWidth="1"/>
    <col min="14845" max="14845" width="7.5703125" customWidth="1"/>
    <col min="14846" max="14846" width="4.85546875" customWidth="1"/>
    <col min="14847" max="14847" width="6.5703125" customWidth="1"/>
    <col min="14848" max="14848" width="5" customWidth="1"/>
    <col min="14849" max="14849" width="7.42578125" customWidth="1"/>
    <col min="15089" max="15089" width="3.5703125" customWidth="1"/>
    <col min="15090" max="15090" width="26.28515625" customWidth="1"/>
    <col min="15091" max="15091" width="9.5703125" customWidth="1"/>
    <col min="15092" max="15092" width="12.28515625" customWidth="1"/>
    <col min="15093" max="15093" width="12.85546875" customWidth="1"/>
    <col min="15094" max="15094" width="11.42578125" customWidth="1"/>
    <col min="15095" max="15095" width="6.7109375" customWidth="1"/>
    <col min="15096" max="15096" width="14.85546875" customWidth="1"/>
    <col min="15097" max="15097" width="12.5703125" customWidth="1"/>
    <col min="15098" max="15098" width="7.5703125" customWidth="1"/>
    <col min="15099" max="15099" width="7" customWidth="1"/>
    <col min="15100" max="15100" width="0.140625" customWidth="1"/>
    <col min="15101" max="15101" width="7.5703125" customWidth="1"/>
    <col min="15102" max="15102" width="4.85546875" customWidth="1"/>
    <col min="15103" max="15103" width="6.5703125" customWidth="1"/>
    <col min="15104" max="15104" width="5" customWidth="1"/>
    <col min="15105" max="15105" width="7.42578125" customWidth="1"/>
    <col min="15345" max="15345" width="3.5703125" customWidth="1"/>
    <col min="15346" max="15346" width="26.28515625" customWidth="1"/>
    <col min="15347" max="15347" width="9.5703125" customWidth="1"/>
    <col min="15348" max="15348" width="12.28515625" customWidth="1"/>
    <col min="15349" max="15349" width="12.85546875" customWidth="1"/>
    <col min="15350" max="15350" width="11.42578125" customWidth="1"/>
    <col min="15351" max="15351" width="6.7109375" customWidth="1"/>
    <col min="15352" max="15352" width="14.85546875" customWidth="1"/>
    <col min="15353" max="15353" width="12.5703125" customWidth="1"/>
    <col min="15354" max="15354" width="7.5703125" customWidth="1"/>
    <col min="15355" max="15355" width="7" customWidth="1"/>
    <col min="15356" max="15356" width="0.140625" customWidth="1"/>
    <col min="15357" max="15357" width="7.5703125" customWidth="1"/>
    <col min="15358" max="15358" width="4.85546875" customWidth="1"/>
    <col min="15359" max="15359" width="6.5703125" customWidth="1"/>
    <col min="15360" max="15360" width="5" customWidth="1"/>
    <col min="15361" max="15361" width="7.42578125" customWidth="1"/>
    <col min="15601" max="15601" width="3.5703125" customWidth="1"/>
    <col min="15602" max="15602" width="26.28515625" customWidth="1"/>
    <col min="15603" max="15603" width="9.5703125" customWidth="1"/>
    <col min="15604" max="15604" width="12.28515625" customWidth="1"/>
    <col min="15605" max="15605" width="12.85546875" customWidth="1"/>
    <col min="15606" max="15606" width="11.42578125" customWidth="1"/>
    <col min="15607" max="15607" width="6.7109375" customWidth="1"/>
    <col min="15608" max="15608" width="14.85546875" customWidth="1"/>
    <col min="15609" max="15609" width="12.5703125" customWidth="1"/>
    <col min="15610" max="15610" width="7.5703125" customWidth="1"/>
    <col min="15611" max="15611" width="7" customWidth="1"/>
    <col min="15612" max="15612" width="0.140625" customWidth="1"/>
    <col min="15613" max="15613" width="7.5703125" customWidth="1"/>
    <col min="15614" max="15614" width="4.85546875" customWidth="1"/>
    <col min="15615" max="15615" width="6.5703125" customWidth="1"/>
    <col min="15616" max="15616" width="5" customWidth="1"/>
    <col min="15617" max="15617" width="7.42578125" customWidth="1"/>
    <col min="15857" max="15857" width="3.5703125" customWidth="1"/>
    <col min="15858" max="15858" width="26.28515625" customWidth="1"/>
    <col min="15859" max="15859" width="9.5703125" customWidth="1"/>
    <col min="15860" max="15860" width="12.28515625" customWidth="1"/>
    <col min="15861" max="15861" width="12.85546875" customWidth="1"/>
    <col min="15862" max="15862" width="11.42578125" customWidth="1"/>
    <col min="15863" max="15863" width="6.7109375" customWidth="1"/>
    <col min="15864" max="15864" width="14.85546875" customWidth="1"/>
    <col min="15865" max="15865" width="12.5703125" customWidth="1"/>
    <col min="15866" max="15866" width="7.5703125" customWidth="1"/>
    <col min="15867" max="15867" width="7" customWidth="1"/>
    <col min="15868" max="15868" width="0.140625" customWidth="1"/>
    <col min="15869" max="15869" width="7.5703125" customWidth="1"/>
    <col min="15870" max="15870" width="4.85546875" customWidth="1"/>
    <col min="15871" max="15871" width="6.5703125" customWidth="1"/>
    <col min="15872" max="15872" width="5" customWidth="1"/>
    <col min="15873" max="15873" width="7.42578125" customWidth="1"/>
    <col min="16113" max="16113" width="3.5703125" customWidth="1"/>
    <col min="16114" max="16114" width="26.28515625" customWidth="1"/>
    <col min="16115" max="16115" width="9.5703125" customWidth="1"/>
    <col min="16116" max="16116" width="12.28515625" customWidth="1"/>
    <col min="16117" max="16117" width="12.85546875" customWidth="1"/>
    <col min="16118" max="16118" width="11.42578125" customWidth="1"/>
    <col min="16119" max="16119" width="6.7109375" customWidth="1"/>
    <col min="16120" max="16120" width="14.85546875" customWidth="1"/>
    <col min="16121" max="16121" width="12.5703125" customWidth="1"/>
    <col min="16122" max="16122" width="7.5703125" customWidth="1"/>
    <col min="16123" max="16123" width="7" customWidth="1"/>
    <col min="16124" max="16124" width="0.140625" customWidth="1"/>
    <col min="16125" max="16125" width="7.5703125" customWidth="1"/>
    <col min="16126" max="16126" width="4.85546875" customWidth="1"/>
    <col min="16127" max="16127" width="6.5703125" customWidth="1"/>
    <col min="16128" max="16128" width="5" customWidth="1"/>
    <col min="16129" max="16129" width="7.42578125" customWidth="1"/>
  </cols>
  <sheetData>
    <row r="1" spans="1:14" ht="13.5" customHeight="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2" customHeight="1">
      <c r="A2" s="279" t="s">
        <v>122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ht="11.25" customHeight="1">
      <c r="A3" s="280" t="s">
        <v>144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ht="15" customHeight="1">
      <c r="A4" s="2">
        <v>20</v>
      </c>
      <c r="B4" s="3"/>
      <c r="C4" s="85" t="s">
        <v>1</v>
      </c>
      <c r="D4" s="85" t="s">
        <v>2</v>
      </c>
      <c r="E4" s="281" t="s">
        <v>3</v>
      </c>
      <c r="F4" s="282"/>
      <c r="G4" s="86" t="s">
        <v>4</v>
      </c>
      <c r="H4" s="281" t="s">
        <v>5</v>
      </c>
      <c r="I4" s="282"/>
      <c r="J4" s="117" t="s">
        <v>107</v>
      </c>
      <c r="K4" s="86" t="s">
        <v>6</v>
      </c>
      <c r="L4" s="85" t="s">
        <v>7</v>
      </c>
      <c r="M4" s="87"/>
      <c r="N4" s="86" t="s">
        <v>8</v>
      </c>
    </row>
    <row r="5" spans="1:14" ht="11.25" customHeight="1">
      <c r="A5" s="4" t="s">
        <v>9</v>
      </c>
      <c r="B5" s="4" t="s">
        <v>10</v>
      </c>
      <c r="C5" s="88" t="s">
        <v>11</v>
      </c>
      <c r="D5" s="88" t="s">
        <v>12</v>
      </c>
      <c r="E5" s="277" t="s">
        <v>12</v>
      </c>
      <c r="F5" s="278"/>
      <c r="G5" s="89" t="s">
        <v>13</v>
      </c>
      <c r="H5" s="277" t="s">
        <v>14</v>
      </c>
      <c r="I5" s="278"/>
      <c r="J5" s="118" t="s">
        <v>21</v>
      </c>
      <c r="K5" s="89" t="s">
        <v>15</v>
      </c>
      <c r="L5" s="88" t="s">
        <v>16</v>
      </c>
      <c r="M5" s="90"/>
      <c r="N5" s="89" t="s">
        <v>17</v>
      </c>
    </row>
    <row r="6" spans="1:14" ht="10.5" customHeight="1">
      <c r="A6" s="5" t="s">
        <v>18</v>
      </c>
      <c r="B6" s="6"/>
      <c r="C6" s="91" t="s">
        <v>19</v>
      </c>
      <c r="D6" s="91"/>
      <c r="E6" s="92" t="s">
        <v>20</v>
      </c>
      <c r="F6" s="92" t="s">
        <v>21</v>
      </c>
      <c r="G6" s="92" t="s">
        <v>22</v>
      </c>
      <c r="H6" s="93" t="s">
        <v>20</v>
      </c>
      <c r="I6" s="93" t="s">
        <v>21</v>
      </c>
      <c r="J6" s="92" t="s">
        <v>15</v>
      </c>
      <c r="K6" s="92"/>
      <c r="L6" s="91"/>
      <c r="M6" s="94"/>
      <c r="N6" s="92" t="s">
        <v>23</v>
      </c>
    </row>
    <row r="7" spans="1:14">
      <c r="A7" s="8">
        <v>1</v>
      </c>
      <c r="B7" s="22" t="s">
        <v>51</v>
      </c>
      <c r="C7" s="95">
        <f>уборка1!C7+уборка1!G7+уборка1!O7+уборка1!S7+уборка2!C7+уборка2!G7+уборка2!K7+уборка2!O7+уборка2!S7+уборка2!Y7+уборка2!AC7</f>
        <v>767</v>
      </c>
      <c r="D7" s="95">
        <f>E7</f>
        <v>767</v>
      </c>
      <c r="E7" s="101">
        <f>уборка1!D7+уборка1!H7+уборка1!P7+уборка1!T7+уборка2!D7+уборка2!H7+уборка2!L7+уборка2!P7+уборка2!T7+уборка2!Z7+уборка2!AD7</f>
        <v>767</v>
      </c>
      <c r="F7" s="248"/>
      <c r="G7" s="96">
        <f>E7/C7*100</f>
        <v>100</v>
      </c>
      <c r="H7" s="96">
        <f>уборка1!E7+уборка1!I7+уборка1!Q7+уборка1!U7+уборка2!E7+уборка2!I7+уборка2!M7+уборка2!Q7+уборка2!U7+уборка2!AA7+уборка2!AE7</f>
        <v>1958</v>
      </c>
      <c r="I7" s="96"/>
      <c r="J7" s="96" t="e">
        <f t="shared" ref="J7:J34" si="0">I7/F7*10</f>
        <v>#DIV/0!</v>
      </c>
      <c r="K7" s="98">
        <f>H7/E7*10</f>
        <v>25.528031290743158</v>
      </c>
      <c r="L7" s="102"/>
      <c r="M7" s="100"/>
      <c r="N7" s="96" t="e">
        <f t="shared" ref="N7:N34" si="1">F7/L7</f>
        <v>#DIV/0!</v>
      </c>
    </row>
    <row r="8" spans="1:14">
      <c r="A8" s="8">
        <v>2</v>
      </c>
      <c r="B8" s="12" t="s">
        <v>52</v>
      </c>
      <c r="C8" s="95">
        <f>уборка1!C8+уборка1!G8+уборка1!O8+уборка1!S8+уборка2!C8+уборка2!G8+уборка2!K8+уборка2!O8+уборка2!S8+уборка2!Y8+уборка2!AC8</f>
        <v>4104</v>
      </c>
      <c r="D8" s="92">
        <f t="shared" ref="D8:D33" si="2">E8</f>
        <v>4104</v>
      </c>
      <c r="E8" s="93">
        <f>уборка1!D8+уборка1!H8+уборка1!P8+уборка1!T8+уборка2!D8+уборка2!H8+уборка2!L8+уборка2!P8+уборка2!T8+уборка2!Z8+уборка2!AD8</f>
        <v>4104</v>
      </c>
      <c r="F8" s="96"/>
      <c r="G8" s="96">
        <f>E8/C8*100</f>
        <v>100</v>
      </c>
      <c r="H8" s="97">
        <f>уборка1!E8+уборка1!I8+уборка1!Q8+уборка1!U8+уборка2!E8+уборка2!I8+уборка2!M8+уборка2!Q8+уборка2!U8+уборка2!AA8+уборка2!AE8</f>
        <v>12213</v>
      </c>
      <c r="I8" s="96"/>
      <c r="J8" s="96" t="e">
        <f t="shared" si="0"/>
        <v>#DIV/0!</v>
      </c>
      <c r="K8" s="98">
        <f t="shared" ref="K8:K34" si="3">H8/E8*10</f>
        <v>29.758771929824562</v>
      </c>
      <c r="L8" s="102"/>
      <c r="M8" s="100"/>
      <c r="N8" s="96" t="e">
        <f t="shared" si="1"/>
        <v>#DIV/0!</v>
      </c>
    </row>
    <row r="9" spans="1:14" ht="14.25" customHeight="1">
      <c r="A9" s="8">
        <v>3</v>
      </c>
      <c r="B9" s="12" t="s">
        <v>53</v>
      </c>
      <c r="C9" s="95">
        <f>уборка1!C9+уборка1!G9+уборка1!O9+уборка1!S9+уборка2!C9+уборка2!G9+уборка2!K9+уборка2!O9+уборка2!S9+уборка2!Y9+уборка2!AC9</f>
        <v>2469</v>
      </c>
      <c r="D9" s="95">
        <f t="shared" si="2"/>
        <v>2469</v>
      </c>
      <c r="E9" s="101">
        <f>уборка1!D9+уборка1!H9+уборка1!P9+уборка1!T9+уборка2!D9+уборка2!H9+уборка2!L9+уборка2!P9+уборка2!T9+уборка2!Z9+уборка2!AD9</f>
        <v>2469</v>
      </c>
      <c r="F9" s="103"/>
      <c r="G9" s="96">
        <f t="shared" ref="G9:G30" si="4">E9/C9*100</f>
        <v>100</v>
      </c>
      <c r="H9" s="96">
        <f>уборка1!E9+уборка1!I9+уборка1!Q9+уборка1!U9+уборка2!E9+уборка2!I9+уборка2!M9+уборка2!Q9+уборка2!U9+уборка2!AA9+уборка2!AE9</f>
        <v>10883</v>
      </c>
      <c r="I9" s="96"/>
      <c r="J9" s="96" t="e">
        <f t="shared" si="0"/>
        <v>#DIV/0!</v>
      </c>
      <c r="K9" s="98">
        <f t="shared" si="3"/>
        <v>44.078574321587695</v>
      </c>
      <c r="L9" s="102"/>
      <c r="M9" s="104"/>
      <c r="N9" s="96" t="e">
        <f t="shared" si="1"/>
        <v>#DIV/0!</v>
      </c>
    </row>
    <row r="10" spans="1:14">
      <c r="A10" s="8">
        <v>4</v>
      </c>
      <c r="B10" s="12" t="s">
        <v>25</v>
      </c>
      <c r="C10" s="95">
        <f>уборка1!C10+уборка1!G10+уборка1!O10+уборка1!S10+уборка2!C10+уборка2!G10+уборка2!K10+уборка2!O10+уборка2!S10+уборка2!Y10+уборка2!AC10</f>
        <v>3417</v>
      </c>
      <c r="D10" s="92">
        <f t="shared" si="2"/>
        <v>3308</v>
      </c>
      <c r="E10" s="93">
        <f>уборка1!D10+уборка1!H10+уборка1!P10+уборка1!T10+уборка2!D10+уборка2!H10+уборка2!L10+уборка2!P10+уборка2!T10+уборка2!Z10+уборка2!AD10</f>
        <v>3308</v>
      </c>
      <c r="F10" s="97"/>
      <c r="G10" s="97">
        <f t="shared" si="4"/>
        <v>96.810067310506284</v>
      </c>
      <c r="H10" s="97">
        <f>уборка1!E10+уборка1!I10+уборка1!Q10+уборка1!U10+уборка2!E10+уборка2!I10+уборка2!M10+уборка2!Q10+уборка2!U10+уборка2!AA10+уборка2!AE10</f>
        <v>10300</v>
      </c>
      <c r="I10" s="97"/>
      <c r="J10" s="96" t="e">
        <f t="shared" si="0"/>
        <v>#DIV/0!</v>
      </c>
      <c r="K10" s="105">
        <f t="shared" si="3"/>
        <v>31.136638452237001</v>
      </c>
      <c r="L10" s="106"/>
      <c r="M10" s="107"/>
      <c r="N10" s="97" t="e">
        <f t="shared" si="1"/>
        <v>#DIV/0!</v>
      </c>
    </row>
    <row r="11" spans="1:14">
      <c r="A11" s="8">
        <v>5</v>
      </c>
      <c r="B11" s="12" t="s">
        <v>54</v>
      </c>
      <c r="C11" s="95">
        <f>уборка1!C11+уборка1!G11+уборка1!O11+уборка1!S11+уборка2!C11+уборка2!G11+уборка2!K11+уборка2!O11+уборка2!S11+уборка2!Y11+уборка2!AC11</f>
        <v>3523</v>
      </c>
      <c r="D11" s="95">
        <f t="shared" si="2"/>
        <v>3523</v>
      </c>
      <c r="E11" s="101">
        <f>уборка1!D11+уборка1!H11+уборка1!P11+уборка1!T11+уборка2!D11+уборка2!H11+уборка2!L11+уборка2!P11+уборка2!T11+уборка2!Z11+уборка2!AD11</f>
        <v>3523</v>
      </c>
      <c r="F11" s="96"/>
      <c r="G11" s="96">
        <f t="shared" si="4"/>
        <v>100</v>
      </c>
      <c r="H11" s="96">
        <f>уборка1!E11+уборка1!I11+уборка1!Q11+уборка1!U11+уборка2!E11+уборка2!I11+уборка2!M11+уборка2!Q11+уборка2!U11+уборка2!AA11+уборка2!AE11</f>
        <v>9693</v>
      </c>
      <c r="I11" s="96"/>
      <c r="J11" s="96" t="e">
        <f t="shared" si="0"/>
        <v>#DIV/0!</v>
      </c>
      <c r="K11" s="98">
        <f t="shared" si="3"/>
        <v>27.513482827135963</v>
      </c>
      <c r="L11" s="102"/>
      <c r="M11" s="100"/>
      <c r="N11" s="96" t="e">
        <f t="shared" si="1"/>
        <v>#DIV/0!</v>
      </c>
    </row>
    <row r="12" spans="1:14">
      <c r="A12" s="8">
        <v>6</v>
      </c>
      <c r="B12" s="12" t="s">
        <v>26</v>
      </c>
      <c r="C12" s="95">
        <f>уборка1!C12+уборка1!G12+уборка1!O12+уборка1!S12+уборка2!C12+уборка2!G12+уборка2!K12+уборка2!O12+уборка2!S12+уборка2!Y12+уборка2!AC12</f>
        <v>24710</v>
      </c>
      <c r="D12" s="92">
        <f t="shared" si="2"/>
        <v>23756</v>
      </c>
      <c r="E12" s="93">
        <f>уборка1!D12+уборка1!H12+уборка1!P12+уборка1!T12+уборка2!D12+уборка2!H12+уборка2!L12+уборка2!P12+уборка2!T12+уборка2!Z12+уборка2!AD12</f>
        <v>23756</v>
      </c>
      <c r="F12" s="103"/>
      <c r="G12" s="96">
        <f t="shared" si="4"/>
        <v>96.139214892755959</v>
      </c>
      <c r="H12" s="97">
        <f>уборка1!E12+уборка1!I12+уборка1!Q12+уборка1!U12+уборка2!E12+уборка2!I12+уборка2!M12+уборка2!Q12+уборка2!U12+уборка2!AA12+уборка2!AE12</f>
        <v>79457</v>
      </c>
      <c r="I12" s="96"/>
      <c r="J12" s="96" t="e">
        <f t="shared" si="0"/>
        <v>#DIV/0!</v>
      </c>
      <c r="K12" s="98">
        <f t="shared" si="3"/>
        <v>33.447129146320933</v>
      </c>
      <c r="L12" s="102"/>
      <c r="M12" s="100"/>
      <c r="N12" s="96" t="e">
        <f t="shared" si="1"/>
        <v>#DIV/0!</v>
      </c>
    </row>
    <row r="13" spans="1:14">
      <c r="A13" s="8">
        <v>7</v>
      </c>
      <c r="B13" s="12" t="s">
        <v>27</v>
      </c>
      <c r="C13" s="95">
        <f>уборка1!C13+уборка1!G13+уборка1!O13+уборка1!S13+уборка2!C13+уборка2!G13+уборка2!K13+уборка2!O13+уборка2!S13+уборка2!Y13+уборка2!AC13</f>
        <v>1182</v>
      </c>
      <c r="D13" s="95">
        <f t="shared" si="2"/>
        <v>1182</v>
      </c>
      <c r="E13" s="101">
        <f>уборка1!D13+уборка1!H13+уборка1!P13+уборка1!T13+уборка2!D13+уборка2!H13+уборка2!L13+уборка2!P13+уборка2!T13+уборка2!Z13+уборка2!AD13</f>
        <v>1182</v>
      </c>
      <c r="F13" s="96"/>
      <c r="G13" s="96">
        <f t="shared" si="4"/>
        <v>100</v>
      </c>
      <c r="H13" s="96">
        <f>уборка1!E13+уборка1!I13+уборка1!Q13+уборка1!U13+уборка2!E13+уборка2!I13+уборка2!M13+уборка2!Q13+уборка2!U13+уборка2!AA13+уборка2!AE13</f>
        <v>1581</v>
      </c>
      <c r="I13" s="96"/>
      <c r="J13" s="96" t="e">
        <f t="shared" si="0"/>
        <v>#DIV/0!</v>
      </c>
      <c r="K13" s="98">
        <f t="shared" si="3"/>
        <v>13.375634517766496</v>
      </c>
      <c r="L13" s="102"/>
      <c r="M13" s="100"/>
      <c r="N13" s="96" t="e">
        <f t="shared" si="1"/>
        <v>#DIV/0!</v>
      </c>
    </row>
    <row r="14" spans="1:14">
      <c r="A14" s="8">
        <v>8</v>
      </c>
      <c r="B14" s="12" t="s">
        <v>28</v>
      </c>
      <c r="C14" s="95">
        <v>5226</v>
      </c>
      <c r="D14" s="95">
        <f t="shared" si="2"/>
        <v>5226</v>
      </c>
      <c r="E14" s="101">
        <f>уборка1!D14+уборка1!H14+уборка1!P14+уборка1!T14+уборка2!D14+уборка2!H14+уборка2!L14+уборка2!P14+уборка2!T14+уборка2!Z14+уборка2!AD14</f>
        <v>5226</v>
      </c>
      <c r="F14" s="96"/>
      <c r="G14" s="96">
        <f t="shared" si="4"/>
        <v>100</v>
      </c>
      <c r="H14" s="96">
        <f>уборка1!E14+уборка1!I14+уборка1!Q14+уборка1!U14+уборка2!E14+уборка2!I14+уборка2!M14+уборка2!Q14+уборка2!U14+уборка2!AA14+уборка2!AE14</f>
        <v>14922</v>
      </c>
      <c r="I14" s="96"/>
      <c r="J14" s="96" t="e">
        <f t="shared" si="0"/>
        <v>#DIV/0!</v>
      </c>
      <c r="K14" s="98">
        <f t="shared" si="3"/>
        <v>28.553386911595865</v>
      </c>
      <c r="L14" s="102"/>
      <c r="M14" s="100" t="s">
        <v>141</v>
      </c>
      <c r="N14" s="96" t="e">
        <f t="shared" si="1"/>
        <v>#DIV/0!</v>
      </c>
    </row>
    <row r="15" spans="1:14">
      <c r="A15" s="8">
        <v>9</v>
      </c>
      <c r="B15" s="12" t="s">
        <v>29</v>
      </c>
      <c r="C15" s="95">
        <f>уборка1!C15+уборка1!G15+уборка1!O15+уборка1!S15+уборка2!C15+уборка2!G15+уборка2!K15+уборка2!O15+уборка2!S15+уборка2!Y15+уборка2!AC15</f>
        <v>5184</v>
      </c>
      <c r="D15" s="92">
        <f t="shared" si="2"/>
        <v>5184</v>
      </c>
      <c r="E15" s="93">
        <f>уборка1!D15+уборка1!H15+уборка1!P15+уборка1!T15+уборка2!D15+уборка2!H15+уборка2!L15+уборка2!P15+уборка2!T15+уборка2!Z15+уборка2!AD15</f>
        <v>5184</v>
      </c>
      <c r="F15" s="96"/>
      <c r="G15" s="96">
        <f>E15/C15*100</f>
        <v>100</v>
      </c>
      <c r="H15" s="97">
        <f>уборка1!E15+уборка1!I15+уборка1!Q15+уборка1!U15+уборка2!E15+уборка2!I15+уборка2!M15+уборка2!Q15+уборка2!U15+уборка2!AA15+уборка2!AE15</f>
        <v>13355</v>
      </c>
      <c r="I15" s="96"/>
      <c r="J15" s="96" t="e">
        <f t="shared" si="0"/>
        <v>#DIV/0!</v>
      </c>
      <c r="K15" s="98">
        <f t="shared" si="3"/>
        <v>25.761959876543209</v>
      </c>
      <c r="L15" s="102"/>
      <c r="M15" s="100"/>
      <c r="N15" s="96" t="e">
        <f t="shared" si="1"/>
        <v>#DIV/0!</v>
      </c>
    </row>
    <row r="16" spans="1:14" ht="14.25" customHeight="1">
      <c r="A16" s="8">
        <v>10</v>
      </c>
      <c r="B16" s="12" t="s">
        <v>30</v>
      </c>
      <c r="C16" s="95">
        <f>уборка1!C16+уборка1!G16+уборка1!O16+уборка1!S16+уборка2!C16+уборка2!G16+уборка2!K16+уборка2!O16+уборка2!S16+уборка2!Y16+уборка2!AC16</f>
        <v>7055</v>
      </c>
      <c r="D16" s="95">
        <f t="shared" si="2"/>
        <v>7055</v>
      </c>
      <c r="E16" s="101">
        <f>уборка1!D16+уборка1!H16+уборка1!P16+уборка1!T16+уборка2!D16+уборка2!H16+уборка2!L16+уборка2!P16+уборка2!T16+уборка2!Z16+уборка2!AD16</f>
        <v>7055</v>
      </c>
      <c r="F16" s="101"/>
      <c r="G16" s="96">
        <f>E16/C16*100</f>
        <v>100</v>
      </c>
      <c r="H16" s="96">
        <f>уборка1!E16+уборка1!I16+уборка1!Q16+уборка1!U16+уборка2!E16+уборка2!I16+уборка2!M16+уборка2!Q16+уборка2!U16+уборка2!AA16+уборка2!AE16</f>
        <v>24719</v>
      </c>
      <c r="I16" s="96"/>
      <c r="J16" s="96" t="e">
        <f t="shared" si="0"/>
        <v>#DIV/0!</v>
      </c>
      <c r="K16" s="98">
        <f t="shared" si="3"/>
        <v>35.037562012756908</v>
      </c>
      <c r="L16" s="102"/>
      <c r="M16" s="100"/>
      <c r="N16" s="96" t="e">
        <f t="shared" si="1"/>
        <v>#DIV/0!</v>
      </c>
    </row>
    <row r="17" spans="1:14">
      <c r="A17" s="8">
        <v>11</v>
      </c>
      <c r="B17" s="12" t="s">
        <v>31</v>
      </c>
      <c r="C17" s="95">
        <f>уборка1!C17+уборка1!G17+уборка1!O17+уборка1!S17+уборка2!C17+уборка2!G17+уборка2!K17+уборка2!O17+уборка2!S17+уборка2!Y17+уборка2!AC17</f>
        <v>3525</v>
      </c>
      <c r="D17" s="95">
        <f t="shared" si="2"/>
        <v>3525</v>
      </c>
      <c r="E17" s="101">
        <f>уборка1!D17+уборка1!H17+уборка1!P17+уборка1!T17+уборка2!D17+уборка2!H17+уборка2!L17+уборка2!P17+уборка2!T17+уборка2!Z17+уборка2!AD17</f>
        <v>3525</v>
      </c>
      <c r="F17" s="108"/>
      <c r="G17" s="96">
        <f>E17/C17*100</f>
        <v>100</v>
      </c>
      <c r="H17" s="96">
        <f>уборка1!E17+уборка1!I17+уборка1!Q17+уборка1!U17+уборка2!E17+уборка2!I17+уборка2!M17+уборка2!Q17+уборка2!U17+уборка2!AA17+уборка2!AE17</f>
        <v>9400</v>
      </c>
      <c r="I17" s="96"/>
      <c r="J17" s="96" t="e">
        <f t="shared" si="0"/>
        <v>#DIV/0!</v>
      </c>
      <c r="K17" s="98">
        <f>H17/E17*10</f>
        <v>26.666666666666664</v>
      </c>
      <c r="L17" s="102"/>
      <c r="M17" s="100"/>
      <c r="N17" s="96" t="e">
        <f t="shared" si="1"/>
        <v>#DIV/0!</v>
      </c>
    </row>
    <row r="18" spans="1:14" ht="14.25" customHeight="1">
      <c r="A18" s="8">
        <v>12</v>
      </c>
      <c r="B18" s="12" t="s">
        <v>32</v>
      </c>
      <c r="C18" s="95">
        <f>уборка1!C18+уборка1!G18+уборка1!O18+уборка1!S18+уборка2!C18+уборка2!G18+уборка2!K18+уборка2!O18+уборка2!S18+уборка2!Y18+уборка2!AC18</f>
        <v>7922</v>
      </c>
      <c r="D18" s="92">
        <f t="shared" si="2"/>
        <v>7922</v>
      </c>
      <c r="E18" s="93">
        <f>уборка1!D18+уборка1!H18+уборка1!P18+уборка1!T18+уборка2!D18+уборка2!H18+уборка2!L18+уборка2!P18+уборка2!T18+уборка2!Z18+уборка2!AD18</f>
        <v>7922</v>
      </c>
      <c r="F18" s="96"/>
      <c r="G18" s="96">
        <f t="shared" si="4"/>
        <v>100</v>
      </c>
      <c r="H18" s="97">
        <f>уборка1!E18+уборка1!I18+уборка1!Q18+уборка1!U18+уборка2!E18+уборка2!I18+уборка2!M18+уборка2!Q18+уборка2!U18+уборка2!AA18+уборка2!AE18</f>
        <v>28043</v>
      </c>
      <c r="I18" s="96"/>
      <c r="J18" s="96" t="e">
        <f t="shared" si="0"/>
        <v>#DIV/0!</v>
      </c>
      <c r="K18" s="98">
        <f t="shared" si="3"/>
        <v>35.39888916940167</v>
      </c>
      <c r="L18" s="109"/>
      <c r="M18" s="100"/>
      <c r="N18" s="96" t="e">
        <f t="shared" si="1"/>
        <v>#DIV/0!</v>
      </c>
    </row>
    <row r="19" spans="1:14" ht="14.25" customHeight="1">
      <c r="A19" s="8">
        <v>13</v>
      </c>
      <c r="B19" s="23" t="s">
        <v>33</v>
      </c>
      <c r="C19" s="95">
        <f>уборка1!C19+уборка1!G19+уборка1!O19+уборка1!S19+уборка2!C19+уборка2!G19+уборка2!K19+уборка2!O19+уборка2!S19+уборка2!Y19+уборка2!AC19</f>
        <v>9817</v>
      </c>
      <c r="D19" s="95">
        <f t="shared" si="2"/>
        <v>9817</v>
      </c>
      <c r="E19" s="101">
        <f>уборка1!D19+уборка1!H19+уборка1!P19+уборка1!T19+уборка2!D19+уборка2!H19+уборка2!L19+уборка2!P19+уборка2!T19+уборка2!Z19+уборка2!AD19</f>
        <v>9817</v>
      </c>
      <c r="F19" s="96"/>
      <c r="G19" s="96">
        <f t="shared" si="4"/>
        <v>100</v>
      </c>
      <c r="H19" s="96">
        <f>уборка1!E19+уборка1!I19+уборка1!Q19+уборка1!U19+уборка2!E19+уборка2!I19+уборка2!M19+уборка2!Q19+уборка2!U19+уборка2!AA19+уборка2!AE19</f>
        <v>38960</v>
      </c>
      <c r="I19" s="96"/>
      <c r="J19" s="96" t="e">
        <f t="shared" si="0"/>
        <v>#DIV/0!</v>
      </c>
      <c r="K19" s="98">
        <f t="shared" si="3"/>
        <v>39.686258531119485</v>
      </c>
      <c r="L19" s="109"/>
      <c r="M19" s="100"/>
      <c r="N19" s="96" t="e">
        <f t="shared" si="1"/>
        <v>#DIV/0!</v>
      </c>
    </row>
    <row r="20" spans="1:14" ht="14.25" customHeight="1">
      <c r="A20" s="8">
        <v>14</v>
      </c>
      <c r="B20" s="12" t="s">
        <v>35</v>
      </c>
      <c r="C20" s="95">
        <f>уборка1!C20+уборка1!G20+уборка1!O20+уборка1!S20+уборка2!C20+уборка2!G20+уборка2!K20+уборка2!O20+уборка2!S20+уборка2!Y20+уборка2!AC20</f>
        <v>2550</v>
      </c>
      <c r="D20" s="92">
        <v>2550</v>
      </c>
      <c r="E20" s="93">
        <f>уборка1!D20+уборка1!H20+уборка1!P20+уборка1!T20+уборка2!D20+уборка2!H20+уборка2!L20+уборка2!P20+уборка2!T20+уборка2!Z20+уборка2!AD20</f>
        <v>2550</v>
      </c>
      <c r="F20" s="96"/>
      <c r="G20" s="96">
        <f t="shared" si="4"/>
        <v>100</v>
      </c>
      <c r="H20" s="96">
        <f>уборка1!E20+уборка1!I20+уборка1!Q20+уборка1!U20+уборка2!E20+уборка2!I20+уборка2!M20+уборка2!Q20+уборка2!U20+уборка2!AA20+уборка2!AE20</f>
        <v>7777</v>
      </c>
      <c r="I20" s="96"/>
      <c r="J20" s="96" t="e">
        <f t="shared" si="0"/>
        <v>#DIV/0!</v>
      </c>
      <c r="K20" s="98">
        <f t="shared" si="3"/>
        <v>30.498039215686276</v>
      </c>
      <c r="L20" s="109"/>
      <c r="M20" s="100"/>
      <c r="N20" s="96" t="e">
        <f t="shared" si="1"/>
        <v>#DIV/0!</v>
      </c>
    </row>
    <row r="21" spans="1:14" ht="14.25" customHeight="1">
      <c r="A21" s="8">
        <v>15</v>
      </c>
      <c r="B21" s="12" t="s">
        <v>36</v>
      </c>
      <c r="C21" s="95">
        <f>уборка1!C21+уборка1!G21+уборка1!O21+уборка1!S21+уборка2!C21+уборка2!G21+уборка2!K21+уборка2!O21+уборка2!S21+уборка2!Y21+уборка2!AC21</f>
        <v>100</v>
      </c>
      <c r="D21" s="95">
        <f t="shared" si="2"/>
        <v>100</v>
      </c>
      <c r="E21" s="101">
        <f>уборка1!D21+уборка1!H21+уборка1!P21+уборка1!T21+уборка2!D21+уборка2!H21+уборка2!L21+уборка2!P21+уборка2!T21+уборка2!Z21+уборка2!AD21</f>
        <v>100</v>
      </c>
      <c r="F21" s="97"/>
      <c r="G21" s="96">
        <f t="shared" ref="G21:G28" si="5">E21/C21*100</f>
        <v>100</v>
      </c>
      <c r="H21" s="96">
        <f>уборка1!E21+уборка1!I21+уборка1!Q21+уборка1!U21+уборка2!E21+уборка2!I21+уборка2!M21+уборка2!Q21+уборка2!U21+уборка2!AA21+уборка2!AE21</f>
        <v>300</v>
      </c>
      <c r="I21" s="97"/>
      <c r="J21" s="96" t="e">
        <f t="shared" ref="J21:J22" si="6">I21/F21*10</f>
        <v>#DIV/0!</v>
      </c>
      <c r="K21" s="98">
        <f t="shared" ref="K21:K22" si="7">H21/E21*10</f>
        <v>30</v>
      </c>
      <c r="L21" s="123"/>
      <c r="M21" s="100"/>
      <c r="N21" s="97" t="e">
        <f t="shared" ref="N21:N22" si="8">F21/L21</f>
        <v>#DIV/0!</v>
      </c>
    </row>
    <row r="22" spans="1:14" ht="14.25" customHeight="1">
      <c r="A22" s="8">
        <v>16</v>
      </c>
      <c r="B22" s="12" t="s">
        <v>97</v>
      </c>
      <c r="C22" s="95">
        <f>уборка1!C22+уборка1!G22+уборка1!O22+уборка1!S22+уборка2!C22+уборка2!G22+уборка2!K22+уборка2!O22+уборка2!S22+уборка2!Y22+уборка2!AC22</f>
        <v>260</v>
      </c>
      <c r="D22" s="95">
        <f t="shared" si="2"/>
        <v>260</v>
      </c>
      <c r="E22" s="101">
        <f>уборка1!D22+уборка1!H22+уборка1!P22+уборка1!T22+уборка2!D22+уборка2!H22+уборка2!L22+уборка2!P22+уборка2!T22+уборка2!Z22+уборка2!AD22</f>
        <v>260</v>
      </c>
      <c r="F22" s="96">
        <v>30</v>
      </c>
      <c r="G22" s="96">
        <f t="shared" si="5"/>
        <v>100</v>
      </c>
      <c r="H22" s="96">
        <f>уборка1!E22+уборка1!I22+уборка1!Q22+уборка1!U22+уборка2!E22+уборка2!I22+уборка2!M22+уборка2!Q22+уборка2!U22+уборка2!AA22+уборка2!AE22</f>
        <v>1040</v>
      </c>
      <c r="I22" s="96">
        <v>212</v>
      </c>
      <c r="J22" s="96">
        <f t="shared" si="6"/>
        <v>70.666666666666657</v>
      </c>
      <c r="K22" s="98">
        <f t="shared" si="7"/>
        <v>40</v>
      </c>
      <c r="L22" s="123">
        <v>2</v>
      </c>
      <c r="M22" s="100"/>
      <c r="N22" s="97">
        <f t="shared" si="8"/>
        <v>15</v>
      </c>
    </row>
    <row r="23" spans="1:14" ht="14.25" customHeight="1">
      <c r="A23" s="8">
        <v>17</v>
      </c>
      <c r="B23" s="12" t="s">
        <v>37</v>
      </c>
      <c r="C23" s="95">
        <f>уборка1!C23+уборка1!G23+уборка1!O23+уборка1!S23+уборка2!C23+уборка2!G23+уборка2!K23+уборка2!O23+уборка2!S23+уборка2!Y23+уборка2!AC23</f>
        <v>300</v>
      </c>
      <c r="D23" s="95">
        <f t="shared" si="2"/>
        <v>300</v>
      </c>
      <c r="E23" s="101">
        <f>уборка1!D23+уборка1!H23+уборка1!P23+уборка1!T23+уборка2!D23+уборка2!H23+уборка2!L23+уборка2!P23+уборка2!T23+уборка2!Z23+уборка2!AD23</f>
        <v>300</v>
      </c>
      <c r="F23" s="96"/>
      <c r="G23" s="96">
        <f t="shared" si="5"/>
        <v>100</v>
      </c>
      <c r="H23" s="96">
        <f>уборка1!E23+уборка1!I23+уборка1!Q23+уборка1!U23+уборка2!E23+уборка2!I23+уборка2!M23+уборка2!Q23+уборка2!U23+уборка2!AA23+уборка2!AE23</f>
        <v>820</v>
      </c>
      <c r="I23" s="96"/>
      <c r="J23" s="96" t="e">
        <f>I23/F23*10</f>
        <v>#DIV/0!</v>
      </c>
      <c r="K23" s="98">
        <f>H23/E23*10</f>
        <v>27.333333333333336</v>
      </c>
      <c r="L23" s="99"/>
      <c r="M23" s="100"/>
      <c r="N23" s="96" t="e">
        <f>F23/L23</f>
        <v>#DIV/0!</v>
      </c>
    </row>
    <row r="24" spans="1:14" ht="14.25" customHeight="1">
      <c r="A24" s="8">
        <v>18</v>
      </c>
      <c r="B24" s="12" t="s">
        <v>99</v>
      </c>
      <c r="C24" s="95">
        <f>уборка1!C24+уборка1!G24+уборка1!O24+уборка1!S24+уборка2!C24+уборка2!G24+уборка2!K24+уборка2!O24+уборка2!S24+уборка2!Y24+уборка2!AC24</f>
        <v>1140</v>
      </c>
      <c r="D24" s="95">
        <f t="shared" si="2"/>
        <v>1140</v>
      </c>
      <c r="E24" s="101">
        <f>уборка1!D24+уборка1!H24+уборка1!P24+уборка1!T24+уборка2!D24+уборка2!H24+уборка2!L24+уборка2!P24+уборка2!T24+уборка2!Z24+уборка2!AD24</f>
        <v>1140</v>
      </c>
      <c r="F24" s="96"/>
      <c r="G24" s="96">
        <f t="shared" si="5"/>
        <v>100</v>
      </c>
      <c r="H24" s="96">
        <f>уборка1!E24+уборка1!I24+уборка1!Q24+уборка1!U24+уборка2!E24+уборка2!I24+уборка2!M24+уборка2!Q24+уборка2!U24+уборка2!AA24+уборка2!AE24</f>
        <v>4640</v>
      </c>
      <c r="I24" s="96"/>
      <c r="J24" s="96" t="e">
        <f t="shared" ref="J24:J28" si="9">I24/F24*10</f>
        <v>#DIV/0!</v>
      </c>
      <c r="K24" s="98">
        <f>H24/E24*10</f>
        <v>40.701754385964918</v>
      </c>
      <c r="L24" s="102"/>
      <c r="M24" s="100"/>
      <c r="N24" s="96" t="e">
        <f t="shared" ref="N24:N28" si="10">F24/L24</f>
        <v>#DIV/0!</v>
      </c>
    </row>
    <row r="25" spans="1:14" ht="14.25" customHeight="1">
      <c r="A25" s="8">
        <v>19</v>
      </c>
      <c r="B25" s="12" t="s">
        <v>115</v>
      </c>
      <c r="C25" s="95">
        <f>уборка1!C25+уборка1!G25+уборка1!O25+уборка1!S25+уборка2!C25+уборка2!G25+уборка2!K25+уборка2!O25+уборка2!S25+уборка2!Y25+уборка2!AC25</f>
        <v>4977</v>
      </c>
      <c r="D25" s="92">
        <f t="shared" si="2"/>
        <v>4617</v>
      </c>
      <c r="E25" s="93">
        <f>уборка1!D25+уборка1!H25+уборка1!P25+уборка1!T25+уборка2!D25+уборка2!H25+уборка2!L25+уборка2!P25+уборка2!T25+уборка2!Z25+уборка2!AD25</f>
        <v>4617</v>
      </c>
      <c r="F25" s="96">
        <v>348</v>
      </c>
      <c r="G25" s="96">
        <f t="shared" si="5"/>
        <v>92.766726943942132</v>
      </c>
      <c r="H25" s="97">
        <f>уборка1!E25+уборка1!I25+уборка1!Q25+уборка1!U25+уборка2!E25+уборка2!I25+уборка2!M25+уборка2!Q25+уборка2!U25+уборка2!AA25+уборка2!AE25</f>
        <v>14040</v>
      </c>
      <c r="I25" s="96">
        <v>1118</v>
      </c>
      <c r="J25" s="96">
        <f t="shared" si="9"/>
        <v>32.126436781609193</v>
      </c>
      <c r="K25" s="98">
        <f t="shared" ref="K25:K28" si="11">H25/E25*10</f>
        <v>30.409356725146196</v>
      </c>
      <c r="L25" s="102">
        <v>15</v>
      </c>
      <c r="M25" s="100"/>
      <c r="N25" s="96">
        <f t="shared" si="10"/>
        <v>23.2</v>
      </c>
    </row>
    <row r="26" spans="1:14" ht="14.25" customHeight="1">
      <c r="A26" s="8">
        <v>20</v>
      </c>
      <c r="B26" s="12" t="s">
        <v>128</v>
      </c>
      <c r="C26" s="95">
        <f>уборка1!C26+уборка1!G26+уборка1!O26+уборка1!S26+уборка2!C26+уборка2!G26+уборка2!K26+уборка2!O26+уборка2!S26+уборка2!Y26+уборка2!AC26</f>
        <v>2262</v>
      </c>
      <c r="D26" s="95">
        <f t="shared" si="2"/>
        <v>2262</v>
      </c>
      <c r="E26" s="101">
        <f>уборка1!D26+уборка1!H26+уборка1!P26+уборка1!T26+уборка2!D26+уборка2!H26+уборка2!L26+уборка2!P26+уборка2!T26+уборка2!Z26+уборка2!AD26</f>
        <v>2262</v>
      </c>
      <c r="F26" s="96"/>
      <c r="G26" s="96">
        <f t="shared" si="5"/>
        <v>100</v>
      </c>
      <c r="H26" s="96">
        <f>уборка1!E26+уборка1!I26+уборка1!Q26+уборка1!U26+уборка2!E26+уборка2!I26+уборка2!M26+уборка2!Q26+уборка2!U26+уборка2!AA26+уборка2!AE26</f>
        <v>7013</v>
      </c>
      <c r="I26" s="96"/>
      <c r="J26" s="96" t="e">
        <f t="shared" si="9"/>
        <v>#DIV/0!</v>
      </c>
      <c r="K26" s="98">
        <f t="shared" si="11"/>
        <v>31.003536693191865</v>
      </c>
      <c r="L26" s="102"/>
      <c r="M26" s="100"/>
      <c r="N26" s="96" t="e">
        <f t="shared" si="10"/>
        <v>#DIV/0!</v>
      </c>
    </row>
    <row r="27" spans="1:14" ht="14.25" customHeight="1">
      <c r="A27" s="8">
        <v>21</v>
      </c>
      <c r="B27" s="12" t="s">
        <v>110</v>
      </c>
      <c r="C27" s="95">
        <f>уборка1!C27+уборка1!G27+уборка1!O27+уборка1!S27+уборка2!C27+уборка2!G27+уборка2!K27+уборка2!O27+уборка2!S27+уборка2!Y27+уборка2!AC27</f>
        <v>1452</v>
      </c>
      <c r="D27" s="92">
        <f t="shared" si="2"/>
        <v>1452</v>
      </c>
      <c r="E27" s="93">
        <f>уборка1!D27+уборка1!H27+уборка1!P27+уборка1!T27+уборка2!D27+уборка2!H27+уборка2!L27+уборка2!P27+уборка2!T27+уборка2!Z27+уборка2!AD27</f>
        <v>1452</v>
      </c>
      <c r="F27" s="103"/>
      <c r="G27" s="96">
        <f t="shared" si="5"/>
        <v>100</v>
      </c>
      <c r="H27" s="97">
        <f>уборка1!E27+уборка1!I27+уборка1!Q27+уборка1!U27+уборка2!E27+уборка2!I27+уборка2!M27+уборка2!Q27+уборка2!U27+уборка2!AA27+уборка2!AE27</f>
        <v>5362</v>
      </c>
      <c r="I27" s="96"/>
      <c r="J27" s="96" t="e">
        <f t="shared" si="9"/>
        <v>#DIV/0!</v>
      </c>
      <c r="K27" s="98">
        <f t="shared" si="11"/>
        <v>36.928374655647382</v>
      </c>
      <c r="L27" s="102"/>
      <c r="M27" s="100"/>
      <c r="N27" s="96" t="e">
        <f t="shared" si="10"/>
        <v>#DIV/0!</v>
      </c>
    </row>
    <row r="28" spans="1:14" ht="15" customHeight="1">
      <c r="A28" s="8">
        <v>22</v>
      </c>
      <c r="B28" s="43" t="s">
        <v>106</v>
      </c>
      <c r="C28" s="95">
        <f>уборка1!C28+уборка1!G28+уборка1!O28+уборка1!S28+уборка2!C28+уборка2!G28+уборка2!K28+уборка2!O28+уборка2!S28+уборка2!Y28+уборка2!AC28</f>
        <v>110</v>
      </c>
      <c r="D28" s="95">
        <f t="shared" si="2"/>
        <v>110</v>
      </c>
      <c r="E28" s="101">
        <f>уборка1!D28+уборка1!H28+уборка1!P28+уборка1!T28+уборка2!D28+уборка2!H28+уборка2!L28+уборка2!P28+уборка2!T28+уборка2!Z28+уборка2!AD28</f>
        <v>110</v>
      </c>
      <c r="F28" s="96"/>
      <c r="G28" s="96">
        <f t="shared" si="5"/>
        <v>100</v>
      </c>
      <c r="H28" s="96">
        <f>уборка1!E28+уборка1!I28+уборка1!Q28+уборка1!U28+уборка2!E28+уборка2!I28+уборка2!M28+уборка2!Q28+уборка2!U28+уборка2!AA28+уборка2!AE28</f>
        <v>256</v>
      </c>
      <c r="I28" s="96"/>
      <c r="J28" s="96" t="e">
        <f t="shared" si="9"/>
        <v>#DIV/0!</v>
      </c>
      <c r="K28" s="98">
        <f t="shared" si="11"/>
        <v>23.272727272727273</v>
      </c>
      <c r="L28" s="102"/>
      <c r="M28" s="100"/>
      <c r="N28" s="96" t="e">
        <f t="shared" si="10"/>
        <v>#DIV/0!</v>
      </c>
    </row>
    <row r="29" spans="1:14" ht="15" customHeight="1">
      <c r="A29" s="8">
        <v>23</v>
      </c>
      <c r="B29" s="12" t="s">
        <v>38</v>
      </c>
      <c r="C29" s="95">
        <f>уборка1!C29+уборка1!G29+уборка1!O29+уборка1!S29+уборка2!C29+уборка2!G29+уборка2!K29+уборка2!O29+уборка2!S29+уборка2!Y29+уборка2!AC29</f>
        <v>374</v>
      </c>
      <c r="D29" s="95">
        <f t="shared" si="2"/>
        <v>374</v>
      </c>
      <c r="E29" s="101">
        <f>уборка1!D29+уборка1!H29+уборка1!P29+уборка1!T29+уборка2!D29+уборка2!H29+уборка2!L29+уборка2!P29+уборка2!T29+уборка2!Z29+уборка2!AD29</f>
        <v>374</v>
      </c>
      <c r="F29" s="110"/>
      <c r="G29" s="96">
        <f>E29/C29*100</f>
        <v>100</v>
      </c>
      <c r="H29" s="96">
        <f>уборка1!E29+уборка1!I29+уборка1!Q29+уборка1!U29+уборка2!E29+уборка2!I29+уборка2!M29+уборка2!Q29+уборка2!U29+уборка2!AA29+уборка2!AE29</f>
        <v>1122</v>
      </c>
      <c r="I29" s="110"/>
      <c r="J29" s="96" t="e">
        <f t="shared" si="0"/>
        <v>#DIV/0!</v>
      </c>
      <c r="K29" s="98">
        <f t="shared" si="3"/>
        <v>30</v>
      </c>
      <c r="L29" s="111"/>
      <c r="M29" s="112"/>
      <c r="N29" s="96" t="e">
        <f t="shared" si="1"/>
        <v>#DIV/0!</v>
      </c>
    </row>
    <row r="30" spans="1:14" ht="15" customHeight="1">
      <c r="A30" s="8">
        <v>24</v>
      </c>
      <c r="B30" s="16" t="s">
        <v>39</v>
      </c>
      <c r="C30" s="95">
        <f>уборка1!C30+уборка1!G30+уборка1!O30+уборка1!S30+уборка2!C30+уборка2!G30+уборка2!K30+уборка2!O30+уборка2!S30+уборка2!Y30+уборка2!AC30</f>
        <v>92426</v>
      </c>
      <c r="D30" s="92">
        <f t="shared" si="2"/>
        <v>91003</v>
      </c>
      <c r="E30" s="93">
        <f>уборка1!D30+уборка1!H30+уборка1!P30+уборка1!T30+уборка2!D30+уборка2!H30+уборка2!L30+уборка2!P30+уборка2!T30+уборка2!Z30+уборка2!AD30</f>
        <v>91003</v>
      </c>
      <c r="F30" s="113">
        <f>SUM(F7:F29)</f>
        <v>378</v>
      </c>
      <c r="G30" s="97">
        <f t="shared" si="4"/>
        <v>98.460389933568479</v>
      </c>
      <c r="H30" s="97">
        <f>уборка1!E30+уборка1!I30+уборка1!Q30+уборка1!U30+уборка2!E30+уборка2!I30+уборка2!M30+уборка2!Q30+уборка2!U30+уборка2!AA30+уборка2!AE30</f>
        <v>297854</v>
      </c>
      <c r="I30" s="113">
        <f>SUM(I7:I29)</f>
        <v>1330</v>
      </c>
      <c r="J30" s="96">
        <f t="shared" si="0"/>
        <v>35.185185185185183</v>
      </c>
      <c r="K30" s="105">
        <f t="shared" si="3"/>
        <v>32.73012977594145</v>
      </c>
      <c r="L30" s="114">
        <f>SUM(L7:L29)</f>
        <v>17</v>
      </c>
      <c r="M30" s="115"/>
      <c r="N30" s="97">
        <f t="shared" si="1"/>
        <v>22.235294117647058</v>
      </c>
    </row>
    <row r="31" spans="1:14">
      <c r="A31" s="8">
        <v>25</v>
      </c>
      <c r="B31" s="12" t="s">
        <v>40</v>
      </c>
      <c r="C31" s="95">
        <f>уборка1!C31+уборка1!G31+уборка1!O31+уборка1!S31+уборка2!C31+уборка2!G31+уборка2!K31+уборка2!O31+уборка2!S31+уборка2!Y31+уборка2!AC31</f>
        <v>25621</v>
      </c>
      <c r="D31" s="92">
        <f t="shared" si="2"/>
        <v>25356</v>
      </c>
      <c r="E31" s="93">
        <f>уборка1!D31+уборка1!H31+уборка1!P31+уборка1!T31+уборка2!D31+уборка2!H31+уборка2!L31+уборка2!P31+уборка2!T31+уборка2!Z31+уборка2!AD31</f>
        <v>25356</v>
      </c>
      <c r="F31" s="113">
        <v>254</v>
      </c>
      <c r="G31" s="97">
        <f>E31/C31*100</f>
        <v>98.965692205612584</v>
      </c>
      <c r="H31" s="97">
        <f>уборка1!E31+уборка1!I31+уборка1!Q31+уборка1!U31+уборка2!E31+уборка2!I31+уборка2!M31+уборка2!Q31+уборка2!U31+уборка2!AA31+уборка2!AE31</f>
        <v>75116</v>
      </c>
      <c r="I31" s="97">
        <v>163</v>
      </c>
      <c r="J31" s="96">
        <f t="shared" si="0"/>
        <v>6.4173228346456686</v>
      </c>
      <c r="K31" s="105">
        <f t="shared" si="3"/>
        <v>29.624546458431929</v>
      </c>
      <c r="L31" s="114">
        <v>10</v>
      </c>
      <c r="M31" s="115"/>
      <c r="N31" s="97">
        <f t="shared" si="1"/>
        <v>25.4</v>
      </c>
    </row>
    <row r="32" spans="1:14">
      <c r="A32" s="8">
        <v>26</v>
      </c>
      <c r="B32" s="12" t="s">
        <v>41</v>
      </c>
      <c r="C32" s="95">
        <f>уборка1!C32+уборка1!G32+уборка1!O32+уборка1!S32+уборка2!C32+уборка2!G32+уборка2!K32+уборка2!O32+уборка2!S32+уборка2!Y32+уборка2!AC32</f>
        <v>395</v>
      </c>
      <c r="D32" s="92">
        <f t="shared" si="2"/>
        <v>395</v>
      </c>
      <c r="E32" s="93">
        <f>уборка1!D32+уборка1!H32+уборка1!P32+уборка1!T32+уборка2!D32+уборка2!H32+уборка2!L32+уборка2!P32+уборка2!T32+уборка2!Z32+уборка2!AD32</f>
        <v>395</v>
      </c>
      <c r="F32" s="110"/>
      <c r="G32" s="96">
        <f>E32/C32*100</f>
        <v>100</v>
      </c>
      <c r="H32" s="97">
        <f>уборка1!E32+уборка1!I32+уборка1!Q32+уборка1!U32+уборка2!E32+уборка2!I32+уборка2!M32+уборка2!Q32+уборка2!U32+уборка2!AA32+уборка2!AE32</f>
        <v>792</v>
      </c>
      <c r="I32" s="110"/>
      <c r="J32" s="96" t="e">
        <f t="shared" si="0"/>
        <v>#DIV/0!</v>
      </c>
      <c r="K32" s="98">
        <f t="shared" si="3"/>
        <v>20.050632911392405</v>
      </c>
      <c r="L32" s="111"/>
      <c r="M32" s="112"/>
      <c r="N32" s="96" t="e">
        <f t="shared" si="1"/>
        <v>#DIV/0!</v>
      </c>
    </row>
    <row r="33" spans="1:14">
      <c r="A33" s="8">
        <v>27</v>
      </c>
      <c r="B33" s="16" t="s">
        <v>42</v>
      </c>
      <c r="C33" s="95">
        <f>уборка1!C33+уборка1!G33+уборка1!O33+уборка1!S33+уборка2!C33+уборка2!G33+уборка2!K33+уборка2!O33+уборка2!S33+уборка2!Y33+уборка2!AC33</f>
        <v>118442</v>
      </c>
      <c r="D33" s="92">
        <f t="shared" si="2"/>
        <v>116754</v>
      </c>
      <c r="E33" s="93">
        <f>уборка1!D33+уборка1!H33+уборка1!P33+уборка1!T33+уборка2!D33+уборка2!H33+уборка2!L33+уборка2!P33+уборка2!T33+уборка2!Z33+уборка2!AD33</f>
        <v>116754</v>
      </c>
      <c r="F33" s="97">
        <f>SUM(F30:F32)</f>
        <v>632</v>
      </c>
      <c r="G33" s="97">
        <f>E33/C33*100</f>
        <v>98.574829874537755</v>
      </c>
      <c r="H33" s="97">
        <f>уборка1!E33+уборка1!I33+уборка1!Q33+уборка1!U33+уборка2!E33+уборка2!I33+уборка2!M33+уборка2!Q33+уборка2!U33+уборка2!AA33+уборка2!AE33</f>
        <v>373762</v>
      </c>
      <c r="I33" s="97">
        <f>SUM(I30:I32)</f>
        <v>1493</v>
      </c>
      <c r="J33" s="96">
        <f t="shared" si="0"/>
        <v>23.623417721518987</v>
      </c>
      <c r="K33" s="105">
        <f t="shared" si="3"/>
        <v>32.012779005430218</v>
      </c>
      <c r="L33" s="106">
        <f>SUM(L30:L32)</f>
        <v>27</v>
      </c>
      <c r="M33" s="115"/>
      <c r="N33" s="97">
        <f t="shared" si="1"/>
        <v>23.407407407407408</v>
      </c>
    </row>
    <row r="34" spans="1:14">
      <c r="A34" s="246">
        <v>28</v>
      </c>
      <c r="B34" s="16">
        <v>2018</v>
      </c>
      <c r="C34" s="25">
        <v>116402</v>
      </c>
      <c r="D34" s="25">
        <v>109737</v>
      </c>
      <c r="E34" s="247">
        <v>109737</v>
      </c>
      <c r="F34" s="25">
        <v>1183</v>
      </c>
      <c r="G34" s="97">
        <f>E34/C34*100</f>
        <v>94.274153365062446</v>
      </c>
      <c r="H34" s="25">
        <v>348219</v>
      </c>
      <c r="I34" s="25">
        <v>4228</v>
      </c>
      <c r="J34" s="96">
        <f t="shared" si="0"/>
        <v>35.739644970414204</v>
      </c>
      <c r="K34" s="105">
        <f t="shared" si="3"/>
        <v>31.732141392602312</v>
      </c>
      <c r="L34" s="25">
        <v>90</v>
      </c>
      <c r="M34" s="25"/>
      <c r="N34" s="97">
        <f t="shared" si="1"/>
        <v>13.144444444444444</v>
      </c>
    </row>
    <row r="35" spans="1:14" ht="15" customHeight="1"/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4"/>
  <sheetViews>
    <sheetView view="pageLayout" workbookViewId="0">
      <selection activeCell="F25" sqref="F25"/>
    </sheetView>
  </sheetViews>
  <sheetFormatPr defaultRowHeight="15"/>
  <cols>
    <col min="1" max="1" width="3.140625" customWidth="1"/>
    <col min="2" max="2" width="24.7109375" customWidth="1"/>
    <col min="3" max="3" width="6.85546875" customWidth="1"/>
    <col min="4" max="4" width="8.28515625" customWidth="1"/>
    <col min="5" max="5" width="9.7109375" customWidth="1"/>
    <col min="6" max="6" width="5.28515625" customWidth="1"/>
    <col min="7" max="7" width="5.5703125" customWidth="1"/>
    <col min="8" max="8" width="7.140625" customWidth="1"/>
    <col min="9" max="9" width="8.140625" customWidth="1"/>
    <col min="10" max="10" width="5.42578125" customWidth="1"/>
    <col min="11" max="11" width="0.140625" customWidth="1"/>
    <col min="12" max="12" width="7.140625" hidden="1" customWidth="1"/>
    <col min="13" max="13" width="6.85546875" hidden="1" customWidth="1"/>
    <col min="14" max="14" width="6.140625" hidden="1" customWidth="1"/>
    <col min="15" max="15" width="7.28515625" customWidth="1"/>
    <col min="16" max="16" width="6.85546875" customWidth="1"/>
    <col min="17" max="17" width="10" customWidth="1"/>
    <col min="18" max="18" width="5.42578125" customWidth="1"/>
    <col min="19" max="19" width="6.5703125" customWidth="1"/>
    <col min="20" max="21" width="6" customWidth="1"/>
    <col min="22" max="22" width="5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22" ht="12" customHeight="1">
      <c r="A2" s="289" t="s">
        <v>123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</row>
    <row r="3" spans="1:22" ht="14.25" customHeight="1">
      <c r="A3" s="290" t="s">
        <v>144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</row>
    <row r="4" spans="1:22">
      <c r="A4" s="2"/>
      <c r="B4" s="19"/>
      <c r="C4" s="128" t="s">
        <v>43</v>
      </c>
      <c r="D4" s="283" t="s">
        <v>44</v>
      </c>
      <c r="E4" s="284"/>
      <c r="F4" s="285"/>
      <c r="G4" s="119" t="s">
        <v>43</v>
      </c>
      <c r="H4" s="291" t="s">
        <v>100</v>
      </c>
      <c r="I4" s="292"/>
      <c r="J4" s="293"/>
      <c r="K4" s="129" t="s">
        <v>43</v>
      </c>
      <c r="L4" s="291" t="s">
        <v>103</v>
      </c>
      <c r="M4" s="292"/>
      <c r="N4" s="293"/>
      <c r="O4" s="130" t="s">
        <v>43</v>
      </c>
      <c r="P4" s="286" t="s">
        <v>104</v>
      </c>
      <c r="Q4" s="287"/>
      <c r="R4" s="288"/>
      <c r="S4" s="131" t="s">
        <v>43</v>
      </c>
      <c r="T4" s="283" t="s">
        <v>45</v>
      </c>
      <c r="U4" s="284"/>
      <c r="V4" s="285"/>
    </row>
    <row r="5" spans="1:22">
      <c r="A5" s="4" t="s">
        <v>9</v>
      </c>
      <c r="B5" s="20" t="s">
        <v>10</v>
      </c>
      <c r="C5" s="132"/>
      <c r="D5" s="133" t="s">
        <v>46</v>
      </c>
      <c r="E5" s="134" t="s">
        <v>47</v>
      </c>
      <c r="F5" s="133" t="s">
        <v>48</v>
      </c>
      <c r="G5" s="135"/>
      <c r="H5" s="133" t="s">
        <v>46</v>
      </c>
      <c r="I5" s="133" t="s">
        <v>47</v>
      </c>
      <c r="J5" s="133" t="s">
        <v>48</v>
      </c>
      <c r="K5" s="135"/>
      <c r="L5" s="136" t="s">
        <v>46</v>
      </c>
      <c r="M5" s="136" t="s">
        <v>47</v>
      </c>
      <c r="N5" s="136" t="s">
        <v>48</v>
      </c>
      <c r="O5" s="137"/>
      <c r="P5" s="138" t="s">
        <v>46</v>
      </c>
      <c r="Q5" s="138" t="s">
        <v>47</v>
      </c>
      <c r="R5" s="139" t="s">
        <v>48</v>
      </c>
      <c r="S5" s="140"/>
      <c r="T5" s="133" t="s">
        <v>46</v>
      </c>
      <c r="U5" s="134" t="s">
        <v>47</v>
      </c>
      <c r="V5" s="133" t="s">
        <v>48</v>
      </c>
    </row>
    <row r="6" spans="1:22" ht="11.25" customHeight="1">
      <c r="A6" s="5" t="s">
        <v>18</v>
      </c>
      <c r="B6" s="21"/>
      <c r="C6" s="141"/>
      <c r="D6" s="142" t="s">
        <v>49</v>
      </c>
      <c r="E6" s="143" t="s">
        <v>49</v>
      </c>
      <c r="F6" s="142" t="s">
        <v>50</v>
      </c>
      <c r="G6" s="144"/>
      <c r="H6" s="142" t="s">
        <v>49</v>
      </c>
      <c r="I6" s="143" t="s">
        <v>49</v>
      </c>
      <c r="J6" s="142" t="s">
        <v>50</v>
      </c>
      <c r="K6" s="144"/>
      <c r="L6" s="145" t="s">
        <v>49</v>
      </c>
      <c r="M6" s="146" t="s">
        <v>49</v>
      </c>
      <c r="N6" s="145" t="s">
        <v>50</v>
      </c>
      <c r="O6" s="147"/>
      <c r="P6" s="148" t="s">
        <v>49</v>
      </c>
      <c r="Q6" s="148" t="s">
        <v>49</v>
      </c>
      <c r="R6" s="149" t="s">
        <v>15</v>
      </c>
      <c r="S6" s="150"/>
      <c r="T6" s="142" t="s">
        <v>49</v>
      </c>
      <c r="U6" s="143" t="s">
        <v>49</v>
      </c>
      <c r="V6" s="142" t="s">
        <v>50</v>
      </c>
    </row>
    <row r="7" spans="1:22">
      <c r="A7" s="9">
        <v>1</v>
      </c>
      <c r="B7" s="22" t="s">
        <v>51</v>
      </c>
      <c r="C7" s="151">
        <v>767</v>
      </c>
      <c r="D7" s="102">
        <v>767</v>
      </c>
      <c r="E7" s="103">
        <v>1958</v>
      </c>
      <c r="F7" s="152">
        <f>E7/D7*10</f>
        <v>25.528031290743158</v>
      </c>
      <c r="G7" s="135"/>
      <c r="H7" s="153"/>
      <c r="I7" s="154"/>
      <c r="J7" s="155" t="e">
        <f>I7/H7*10</f>
        <v>#DIV/0!</v>
      </c>
      <c r="K7" s="135"/>
      <c r="L7" s="135"/>
      <c r="M7" s="156"/>
      <c r="N7" s="152" t="e">
        <f>M7/L7*10</f>
        <v>#DIV/0!</v>
      </c>
      <c r="O7" s="95"/>
      <c r="P7" s="92"/>
      <c r="Q7" s="92"/>
      <c r="R7" s="103" t="e">
        <f t="shared" ref="R7:R33" si="0">Q7/P7*10</f>
        <v>#DIV/0!</v>
      </c>
      <c r="S7" s="135"/>
      <c r="T7" s="153"/>
      <c r="U7" s="154"/>
      <c r="V7" s="155" t="e">
        <f>U7/T7*10</f>
        <v>#DIV/0!</v>
      </c>
    </row>
    <row r="8" spans="1:22">
      <c r="A8" s="8">
        <v>2</v>
      </c>
      <c r="B8" s="12" t="s">
        <v>52</v>
      </c>
      <c r="C8" s="151">
        <v>4104</v>
      </c>
      <c r="D8" s="102">
        <v>4104</v>
      </c>
      <c r="E8" s="103">
        <v>12213</v>
      </c>
      <c r="F8" s="152">
        <f>E8/D8*10</f>
        <v>29.758771929824562</v>
      </c>
      <c r="G8" s="155"/>
      <c r="H8" s="157"/>
      <c r="I8" s="158"/>
      <c r="J8" s="155" t="e">
        <f t="shared" ref="J8:J34" si="1">I8/H8*10</f>
        <v>#DIV/0!</v>
      </c>
      <c r="K8" s="155"/>
      <c r="L8" s="155"/>
      <c r="M8" s="125"/>
      <c r="N8" s="159" t="e">
        <f t="shared" ref="N8:N34" si="2">M8/L8*10</f>
        <v>#DIV/0!</v>
      </c>
      <c r="O8" s="101"/>
      <c r="P8" s="93"/>
      <c r="Q8" s="93"/>
      <c r="R8" s="103" t="e">
        <f t="shared" si="0"/>
        <v>#DIV/0!</v>
      </c>
      <c r="S8" s="155"/>
      <c r="T8" s="157"/>
      <c r="U8" s="158"/>
      <c r="V8" s="155" t="e">
        <f t="shared" ref="V8:V30" si="3">U8/T8*10</f>
        <v>#DIV/0!</v>
      </c>
    </row>
    <row r="9" spans="1:22">
      <c r="A9" s="8">
        <v>3</v>
      </c>
      <c r="B9" s="12" t="s">
        <v>53</v>
      </c>
      <c r="C9" s="130">
        <v>2469</v>
      </c>
      <c r="D9" s="160">
        <v>2469</v>
      </c>
      <c r="E9" s="161">
        <v>10883</v>
      </c>
      <c r="F9" s="152">
        <f t="shared" ref="F9:F34" si="4">E9/D9*10</f>
        <v>44.078574321587695</v>
      </c>
      <c r="G9" s="144"/>
      <c r="H9" s="155"/>
      <c r="I9" s="162"/>
      <c r="J9" s="155" t="e">
        <f t="shared" si="1"/>
        <v>#DIV/0!</v>
      </c>
      <c r="K9" s="144"/>
      <c r="L9" s="157"/>
      <c r="M9" s="158"/>
      <c r="N9" s="159" t="e">
        <f t="shared" si="2"/>
        <v>#DIV/0!</v>
      </c>
      <c r="O9" s="101"/>
      <c r="P9" s="93"/>
      <c r="Q9" s="163"/>
      <c r="R9" s="103" t="e">
        <f t="shared" si="0"/>
        <v>#DIV/0!</v>
      </c>
      <c r="S9" s="155"/>
      <c r="T9" s="155"/>
      <c r="U9" s="162"/>
      <c r="V9" s="155" t="e">
        <f t="shared" si="3"/>
        <v>#DIV/0!</v>
      </c>
    </row>
    <row r="10" spans="1:22">
      <c r="A10" s="8">
        <v>4</v>
      </c>
      <c r="B10" s="12" t="s">
        <v>25</v>
      </c>
      <c r="C10" s="164">
        <v>2823</v>
      </c>
      <c r="D10" s="101">
        <v>2823</v>
      </c>
      <c r="E10" s="165">
        <v>8552</v>
      </c>
      <c r="F10" s="152">
        <f t="shared" si="4"/>
        <v>30.294013460857244</v>
      </c>
      <c r="G10" s="95">
        <v>211</v>
      </c>
      <c r="H10" s="95">
        <v>211</v>
      </c>
      <c r="I10" s="166">
        <v>1140</v>
      </c>
      <c r="J10" s="152">
        <f t="shared" si="1"/>
        <v>54.02843601895735</v>
      </c>
      <c r="K10" s="95"/>
      <c r="L10" s="95"/>
      <c r="M10" s="167"/>
      <c r="N10" s="159" t="e">
        <f t="shared" si="2"/>
        <v>#DIV/0!</v>
      </c>
      <c r="O10" s="101">
        <v>274</v>
      </c>
      <c r="P10" s="101">
        <v>274</v>
      </c>
      <c r="Q10" s="101">
        <v>608</v>
      </c>
      <c r="R10" s="103">
        <f t="shared" si="0"/>
        <v>22.189781021897808</v>
      </c>
      <c r="S10" s="144"/>
      <c r="T10" s="168"/>
      <c r="U10" s="169"/>
      <c r="V10" s="152" t="e">
        <f t="shared" si="3"/>
        <v>#DIV/0!</v>
      </c>
    </row>
    <row r="11" spans="1:22">
      <c r="A11" s="8">
        <v>5</v>
      </c>
      <c r="B11" s="12" t="s">
        <v>54</v>
      </c>
      <c r="C11" s="151">
        <v>3037</v>
      </c>
      <c r="D11" s="101">
        <v>3037</v>
      </c>
      <c r="E11" s="165">
        <v>8726</v>
      </c>
      <c r="F11" s="152">
        <f t="shared" si="4"/>
        <v>28.732301613434309</v>
      </c>
      <c r="G11" s="170">
        <v>236</v>
      </c>
      <c r="H11" s="170">
        <v>236</v>
      </c>
      <c r="I11" s="156">
        <v>665</v>
      </c>
      <c r="J11" s="155">
        <f t="shared" si="1"/>
        <v>28.177966101694913</v>
      </c>
      <c r="K11" s="170"/>
      <c r="L11" s="170"/>
      <c r="M11" s="156"/>
      <c r="N11" s="159" t="e">
        <f t="shared" si="2"/>
        <v>#DIV/0!</v>
      </c>
      <c r="O11" s="101">
        <v>250</v>
      </c>
      <c r="P11" s="101">
        <v>250</v>
      </c>
      <c r="Q11" s="101">
        <v>302</v>
      </c>
      <c r="R11" s="103">
        <f t="shared" si="0"/>
        <v>12.08</v>
      </c>
      <c r="S11" s="131"/>
      <c r="T11" s="131"/>
      <c r="U11" s="171"/>
      <c r="V11" s="152" t="e">
        <f t="shared" si="3"/>
        <v>#DIV/0!</v>
      </c>
    </row>
    <row r="12" spans="1:22">
      <c r="A12" s="8">
        <v>6</v>
      </c>
      <c r="B12" s="12" t="s">
        <v>26</v>
      </c>
      <c r="C12" s="151">
        <v>17340</v>
      </c>
      <c r="D12" s="101">
        <v>17340</v>
      </c>
      <c r="E12" s="172">
        <v>61471</v>
      </c>
      <c r="F12" s="152">
        <f t="shared" si="4"/>
        <v>35.450403690888123</v>
      </c>
      <c r="G12" s="101">
        <v>1872</v>
      </c>
      <c r="H12" s="101">
        <v>1872</v>
      </c>
      <c r="I12" s="250">
        <v>9568</v>
      </c>
      <c r="J12" s="155">
        <f t="shared" si="1"/>
        <v>51.111111111111107</v>
      </c>
      <c r="K12" s="101"/>
      <c r="L12" s="101"/>
      <c r="M12" s="162"/>
      <c r="N12" s="159" t="e">
        <f t="shared" si="2"/>
        <v>#DIV/0!</v>
      </c>
      <c r="O12" s="101">
        <v>3863</v>
      </c>
      <c r="P12" s="101">
        <v>3863</v>
      </c>
      <c r="Q12" s="101">
        <v>6363</v>
      </c>
      <c r="R12" s="103">
        <f t="shared" si="0"/>
        <v>16.471654154801968</v>
      </c>
      <c r="S12" s="155"/>
      <c r="T12" s="155"/>
      <c r="U12" s="162"/>
      <c r="V12" s="152" t="e">
        <f t="shared" si="3"/>
        <v>#DIV/0!</v>
      </c>
    </row>
    <row r="13" spans="1:22">
      <c r="A13" s="8">
        <v>7</v>
      </c>
      <c r="B13" s="12" t="s">
        <v>27</v>
      </c>
      <c r="C13" s="151">
        <v>1182</v>
      </c>
      <c r="D13" s="101">
        <v>1182</v>
      </c>
      <c r="E13" s="165">
        <v>1581</v>
      </c>
      <c r="F13" s="152">
        <f t="shared" si="4"/>
        <v>13.375634517766496</v>
      </c>
      <c r="G13" s="101"/>
      <c r="H13" s="93"/>
      <c r="I13" s="158"/>
      <c r="J13" s="155" t="e">
        <f t="shared" si="1"/>
        <v>#DIV/0!</v>
      </c>
      <c r="K13" s="101"/>
      <c r="L13" s="101"/>
      <c r="M13" s="125"/>
      <c r="N13" s="159" t="e">
        <f t="shared" si="2"/>
        <v>#DIV/0!</v>
      </c>
      <c r="O13" s="101"/>
      <c r="P13" s="93"/>
      <c r="Q13" s="93"/>
      <c r="R13" s="103" t="e">
        <f t="shared" si="0"/>
        <v>#DIV/0!</v>
      </c>
      <c r="S13" s="155"/>
      <c r="T13" s="157"/>
      <c r="U13" s="158"/>
      <c r="V13" s="155" t="e">
        <f t="shared" si="3"/>
        <v>#DIV/0!</v>
      </c>
    </row>
    <row r="14" spans="1:22">
      <c r="A14" s="8">
        <v>8</v>
      </c>
      <c r="B14" s="12" t="s">
        <v>28</v>
      </c>
      <c r="C14" s="151">
        <v>5226</v>
      </c>
      <c r="D14" s="101">
        <v>5226</v>
      </c>
      <c r="E14" s="172">
        <v>14922</v>
      </c>
      <c r="F14" s="152">
        <f t="shared" si="4"/>
        <v>28.553386911595865</v>
      </c>
      <c r="G14" s="95"/>
      <c r="H14" s="92"/>
      <c r="I14" s="173"/>
      <c r="J14" s="152" t="e">
        <f t="shared" si="1"/>
        <v>#DIV/0!</v>
      </c>
      <c r="K14" s="95"/>
      <c r="L14" s="92"/>
      <c r="M14" s="173"/>
      <c r="N14" s="159" t="e">
        <f t="shared" si="2"/>
        <v>#DIV/0!</v>
      </c>
      <c r="O14" s="101"/>
      <c r="P14" s="93"/>
      <c r="Q14" s="163"/>
      <c r="R14" s="103" t="e">
        <f t="shared" si="0"/>
        <v>#DIV/0!</v>
      </c>
      <c r="S14" s="144"/>
      <c r="T14" s="174"/>
      <c r="U14" s="173"/>
      <c r="V14" s="155" t="e">
        <f t="shared" si="3"/>
        <v>#DIV/0!</v>
      </c>
    </row>
    <row r="15" spans="1:22">
      <c r="A15" s="8">
        <v>9</v>
      </c>
      <c r="B15" s="12" t="s">
        <v>29</v>
      </c>
      <c r="C15" s="151">
        <v>5184</v>
      </c>
      <c r="D15" s="101">
        <v>5184</v>
      </c>
      <c r="E15" s="165">
        <v>13355</v>
      </c>
      <c r="F15" s="152">
        <f t="shared" si="4"/>
        <v>25.761959876543209</v>
      </c>
      <c r="G15" s="170"/>
      <c r="H15" s="89"/>
      <c r="I15" s="154"/>
      <c r="J15" s="155" t="e">
        <f t="shared" si="1"/>
        <v>#DIV/0!</v>
      </c>
      <c r="K15" s="170"/>
      <c r="L15" s="89"/>
      <c r="M15" s="154"/>
      <c r="N15" s="159" t="e">
        <f t="shared" si="2"/>
        <v>#DIV/0!</v>
      </c>
      <c r="O15" s="101"/>
      <c r="P15" s="93"/>
      <c r="Q15" s="163"/>
      <c r="R15" s="103" t="e">
        <f t="shared" si="0"/>
        <v>#DIV/0!</v>
      </c>
      <c r="S15" s="155"/>
      <c r="T15" s="157"/>
      <c r="U15" s="158"/>
      <c r="V15" s="155" t="e">
        <f t="shared" si="3"/>
        <v>#DIV/0!</v>
      </c>
    </row>
    <row r="16" spans="1:22">
      <c r="A16" s="8">
        <v>10</v>
      </c>
      <c r="B16" s="12" t="s">
        <v>30</v>
      </c>
      <c r="C16" s="151">
        <v>4660</v>
      </c>
      <c r="D16" s="101">
        <v>4660</v>
      </c>
      <c r="E16" s="165">
        <v>18931</v>
      </c>
      <c r="F16" s="152">
        <f t="shared" si="4"/>
        <v>40.624463519313309</v>
      </c>
      <c r="G16" s="101">
        <v>530</v>
      </c>
      <c r="H16" s="101">
        <v>530</v>
      </c>
      <c r="I16" s="125">
        <v>2226</v>
      </c>
      <c r="J16" s="152">
        <f t="shared" si="1"/>
        <v>42</v>
      </c>
      <c r="K16" s="101"/>
      <c r="L16" s="101"/>
      <c r="M16" s="125"/>
      <c r="N16" s="159" t="e">
        <f t="shared" si="2"/>
        <v>#DIV/0!</v>
      </c>
      <c r="O16" s="101">
        <v>1865</v>
      </c>
      <c r="P16" s="101">
        <v>1865</v>
      </c>
      <c r="Q16" s="101">
        <v>3562</v>
      </c>
      <c r="R16" s="103">
        <f t="shared" si="0"/>
        <v>19.099195710455763</v>
      </c>
      <c r="S16" s="144"/>
      <c r="T16" s="144"/>
      <c r="U16" s="169"/>
      <c r="V16" s="152" t="e">
        <f t="shared" si="3"/>
        <v>#DIV/0!</v>
      </c>
    </row>
    <row r="17" spans="1:22">
      <c r="A17" s="8">
        <v>11</v>
      </c>
      <c r="B17" s="12" t="s">
        <v>31</v>
      </c>
      <c r="C17" s="151">
        <v>2500</v>
      </c>
      <c r="D17" s="101">
        <v>2500</v>
      </c>
      <c r="E17" s="165">
        <v>7111</v>
      </c>
      <c r="F17" s="152">
        <f t="shared" si="4"/>
        <v>28.443999999999999</v>
      </c>
      <c r="G17" s="170">
        <v>260</v>
      </c>
      <c r="H17" s="170">
        <v>260</v>
      </c>
      <c r="I17" s="156">
        <v>922</v>
      </c>
      <c r="J17" s="155">
        <f t="shared" si="1"/>
        <v>35.46153846153846</v>
      </c>
      <c r="K17" s="170"/>
      <c r="L17" s="170"/>
      <c r="M17" s="156"/>
      <c r="N17" s="159" t="e">
        <f t="shared" si="2"/>
        <v>#DIV/0!</v>
      </c>
      <c r="O17" s="101">
        <v>765</v>
      </c>
      <c r="P17" s="101">
        <v>765</v>
      </c>
      <c r="Q17" s="101">
        <v>1367</v>
      </c>
      <c r="R17" s="103">
        <f t="shared" si="0"/>
        <v>17.869281045751634</v>
      </c>
      <c r="S17" s="155"/>
      <c r="T17" s="155"/>
      <c r="U17" s="162"/>
      <c r="V17" s="152" t="e">
        <f t="shared" si="3"/>
        <v>#DIV/0!</v>
      </c>
    </row>
    <row r="18" spans="1:22">
      <c r="A18" s="8">
        <v>12</v>
      </c>
      <c r="B18" s="12" t="s">
        <v>32</v>
      </c>
      <c r="C18" s="151">
        <v>5929</v>
      </c>
      <c r="D18" s="101">
        <v>5929</v>
      </c>
      <c r="E18" s="165">
        <v>21895</v>
      </c>
      <c r="F18" s="152">
        <f t="shared" si="4"/>
        <v>36.928655759824586</v>
      </c>
      <c r="G18" s="101">
        <v>651</v>
      </c>
      <c r="H18" s="101">
        <v>651</v>
      </c>
      <c r="I18" s="253">
        <v>3218</v>
      </c>
      <c r="J18" s="144">
        <f t="shared" si="1"/>
        <v>49.431643625192017</v>
      </c>
      <c r="K18" s="101"/>
      <c r="L18" s="101"/>
      <c r="M18" s="125"/>
      <c r="N18" s="159" t="e">
        <f t="shared" si="2"/>
        <v>#DIV/0!</v>
      </c>
      <c r="O18" s="101">
        <v>1342</v>
      </c>
      <c r="P18" s="101">
        <v>1342</v>
      </c>
      <c r="Q18" s="101">
        <v>2930</v>
      </c>
      <c r="R18" s="103">
        <f t="shared" si="0"/>
        <v>21.833084947839048</v>
      </c>
      <c r="S18" s="155"/>
      <c r="T18" s="155"/>
      <c r="U18" s="162"/>
      <c r="V18" s="175" t="e">
        <f t="shared" si="3"/>
        <v>#DIV/0!</v>
      </c>
    </row>
    <row r="19" spans="1:22">
      <c r="A19" s="8">
        <v>13</v>
      </c>
      <c r="B19" s="23" t="s">
        <v>33</v>
      </c>
      <c r="C19" s="151">
        <v>8377</v>
      </c>
      <c r="D19" s="101">
        <v>8377</v>
      </c>
      <c r="E19" s="172">
        <v>34307</v>
      </c>
      <c r="F19" s="152">
        <f t="shared" si="4"/>
        <v>40.953802077115917</v>
      </c>
      <c r="G19" s="170">
        <v>637</v>
      </c>
      <c r="H19" s="170">
        <v>637</v>
      </c>
      <c r="I19" s="156">
        <v>3111</v>
      </c>
      <c r="J19" s="144">
        <f t="shared" si="1"/>
        <v>48.838304552590266</v>
      </c>
      <c r="K19" s="170">
        <v>40</v>
      </c>
      <c r="L19" s="170"/>
      <c r="M19" s="156"/>
      <c r="N19" s="159" t="e">
        <f t="shared" si="2"/>
        <v>#DIV/0!</v>
      </c>
      <c r="O19" s="101">
        <v>646</v>
      </c>
      <c r="P19" s="101">
        <v>646</v>
      </c>
      <c r="Q19" s="101">
        <v>1256</v>
      </c>
      <c r="R19" s="103">
        <f t="shared" si="0"/>
        <v>19.442724458204335</v>
      </c>
      <c r="S19" s="144"/>
      <c r="T19" s="144"/>
      <c r="U19" s="169"/>
      <c r="V19" s="152" t="e">
        <f t="shared" si="3"/>
        <v>#DIV/0!</v>
      </c>
    </row>
    <row r="20" spans="1:22">
      <c r="A20" s="8">
        <v>14</v>
      </c>
      <c r="B20" s="12" t="s">
        <v>35</v>
      </c>
      <c r="C20" s="151">
        <v>2200</v>
      </c>
      <c r="D20" s="101">
        <v>2200</v>
      </c>
      <c r="E20" s="165">
        <v>6812</v>
      </c>
      <c r="F20" s="152">
        <f t="shared" si="4"/>
        <v>30.963636363636361</v>
      </c>
      <c r="G20" s="101"/>
      <c r="H20" s="101"/>
      <c r="I20" s="155"/>
      <c r="J20" s="155" t="e">
        <f t="shared" si="1"/>
        <v>#DIV/0!</v>
      </c>
      <c r="K20" s="101"/>
      <c r="L20" s="101"/>
      <c r="M20" s="155"/>
      <c r="N20" s="159" t="e">
        <f t="shared" si="2"/>
        <v>#DIV/0!</v>
      </c>
      <c r="O20" s="93"/>
      <c r="P20" s="93"/>
      <c r="Q20" s="93"/>
      <c r="R20" s="103" t="e">
        <f t="shared" si="0"/>
        <v>#DIV/0!</v>
      </c>
      <c r="S20" s="155">
        <v>300</v>
      </c>
      <c r="T20" s="155">
        <v>300</v>
      </c>
      <c r="U20" s="162">
        <v>825</v>
      </c>
      <c r="V20" s="155">
        <f t="shared" si="3"/>
        <v>27.5</v>
      </c>
    </row>
    <row r="21" spans="1:22">
      <c r="A21" s="8">
        <v>15</v>
      </c>
      <c r="B21" s="12" t="s">
        <v>36</v>
      </c>
      <c r="C21" s="151">
        <v>100</v>
      </c>
      <c r="D21" s="101">
        <v>100</v>
      </c>
      <c r="E21" s="165">
        <v>300</v>
      </c>
      <c r="F21" s="152">
        <f t="shared" si="4"/>
        <v>30</v>
      </c>
      <c r="G21" s="170"/>
      <c r="H21" s="89"/>
      <c r="I21" s="154"/>
      <c r="J21" s="144" t="e">
        <f t="shared" si="1"/>
        <v>#DIV/0!</v>
      </c>
      <c r="K21" s="170"/>
      <c r="L21" s="89"/>
      <c r="M21" s="154"/>
      <c r="N21" s="176" t="e">
        <f t="shared" si="2"/>
        <v>#DIV/0!</v>
      </c>
      <c r="O21" s="101"/>
      <c r="P21" s="93"/>
      <c r="Q21" s="93"/>
      <c r="R21" s="103" t="e">
        <f t="shared" si="0"/>
        <v>#DIV/0!</v>
      </c>
      <c r="S21" s="155"/>
      <c r="T21" s="157"/>
      <c r="U21" s="158"/>
      <c r="V21" s="155" t="e">
        <f t="shared" si="3"/>
        <v>#DIV/0!</v>
      </c>
    </row>
    <row r="22" spans="1:22">
      <c r="A22" s="8">
        <v>16</v>
      </c>
      <c r="B22" s="12" t="s">
        <v>97</v>
      </c>
      <c r="C22" s="137">
        <v>260</v>
      </c>
      <c r="D22" s="170">
        <v>260</v>
      </c>
      <c r="E22" s="177">
        <v>1040</v>
      </c>
      <c r="F22" s="152">
        <f t="shared" si="4"/>
        <v>40</v>
      </c>
      <c r="G22" s="101"/>
      <c r="H22" s="101"/>
      <c r="I22" s="125"/>
      <c r="J22" s="159" t="e">
        <f t="shared" si="1"/>
        <v>#DIV/0!</v>
      </c>
      <c r="K22" s="101"/>
      <c r="L22" s="101"/>
      <c r="M22" s="125"/>
      <c r="N22" s="159" t="e">
        <f t="shared" si="2"/>
        <v>#DIV/0!</v>
      </c>
      <c r="O22" s="101"/>
      <c r="P22" s="93"/>
      <c r="Q22" s="178"/>
      <c r="R22" s="103" t="e">
        <f t="shared" si="0"/>
        <v>#DIV/0!</v>
      </c>
      <c r="S22" s="144"/>
      <c r="T22" s="174"/>
      <c r="U22" s="173"/>
      <c r="V22" s="155" t="e">
        <f t="shared" si="3"/>
        <v>#DIV/0!</v>
      </c>
    </row>
    <row r="23" spans="1:22">
      <c r="A23" s="8">
        <v>17</v>
      </c>
      <c r="B23" s="12" t="s">
        <v>37</v>
      </c>
      <c r="C23" s="151">
        <v>200</v>
      </c>
      <c r="D23" s="101">
        <v>200</v>
      </c>
      <c r="E23" s="165">
        <v>680</v>
      </c>
      <c r="F23" s="152">
        <f t="shared" si="4"/>
        <v>34</v>
      </c>
      <c r="G23" s="101"/>
      <c r="H23" s="93"/>
      <c r="I23" s="158"/>
      <c r="J23" s="144" t="e">
        <f t="shared" si="1"/>
        <v>#DIV/0!</v>
      </c>
      <c r="K23" s="101"/>
      <c r="L23" s="101"/>
      <c r="M23" s="179"/>
      <c r="N23" s="159" t="e">
        <f t="shared" si="2"/>
        <v>#DIV/0!</v>
      </c>
      <c r="O23" s="101">
        <v>100</v>
      </c>
      <c r="P23" s="101">
        <v>100</v>
      </c>
      <c r="Q23" s="254">
        <v>140</v>
      </c>
      <c r="R23" s="103">
        <f t="shared" si="0"/>
        <v>14</v>
      </c>
      <c r="S23" s="155"/>
      <c r="T23" s="157"/>
      <c r="U23" s="158"/>
      <c r="V23" s="155" t="e">
        <f t="shared" si="3"/>
        <v>#DIV/0!</v>
      </c>
    </row>
    <row r="24" spans="1:22">
      <c r="A24" s="8">
        <v>18</v>
      </c>
      <c r="B24" s="12" t="s">
        <v>99</v>
      </c>
      <c r="C24" s="151">
        <v>950</v>
      </c>
      <c r="D24" s="101">
        <v>950</v>
      </c>
      <c r="E24" s="165">
        <v>4285</v>
      </c>
      <c r="F24" s="152">
        <f t="shared" si="4"/>
        <v>45.105263157894733</v>
      </c>
      <c r="G24" s="101"/>
      <c r="H24" s="93"/>
      <c r="I24" s="157"/>
      <c r="J24" s="144" t="e">
        <f t="shared" si="1"/>
        <v>#DIV/0!</v>
      </c>
      <c r="K24" s="101"/>
      <c r="L24" s="101"/>
      <c r="M24" s="180"/>
      <c r="N24" s="159" t="e">
        <f t="shared" si="2"/>
        <v>#DIV/0!</v>
      </c>
      <c r="O24" s="101">
        <v>190</v>
      </c>
      <c r="P24" s="101">
        <v>190</v>
      </c>
      <c r="Q24" s="254">
        <v>355</v>
      </c>
      <c r="R24" s="103">
        <f t="shared" si="0"/>
        <v>18.684210526315791</v>
      </c>
      <c r="S24" s="155"/>
      <c r="T24" s="157"/>
      <c r="U24" s="158"/>
      <c r="V24" s="155" t="e">
        <f t="shared" si="3"/>
        <v>#DIV/0!</v>
      </c>
    </row>
    <row r="25" spans="1:22">
      <c r="A25" s="8">
        <v>19</v>
      </c>
      <c r="B25" s="12" t="s">
        <v>115</v>
      </c>
      <c r="C25" s="151">
        <v>3816</v>
      </c>
      <c r="D25" s="101">
        <v>3456</v>
      </c>
      <c r="E25" s="165">
        <v>10165</v>
      </c>
      <c r="F25" s="152">
        <f t="shared" si="4"/>
        <v>29.41261574074074</v>
      </c>
      <c r="G25" s="101">
        <v>1161</v>
      </c>
      <c r="H25" s="101">
        <v>1161</v>
      </c>
      <c r="I25" s="155">
        <v>3875</v>
      </c>
      <c r="J25" s="144">
        <f t="shared" si="1"/>
        <v>33.37639965546942</v>
      </c>
      <c r="K25" s="101"/>
      <c r="L25" s="101"/>
      <c r="M25" s="180"/>
      <c r="N25" s="159"/>
      <c r="O25" s="101"/>
      <c r="P25" s="93"/>
      <c r="Q25" s="178"/>
      <c r="R25" s="103" t="e">
        <f t="shared" si="0"/>
        <v>#DIV/0!</v>
      </c>
      <c r="S25" s="155"/>
      <c r="T25" s="157"/>
      <c r="U25" s="158"/>
      <c r="V25" s="155" t="e">
        <f t="shared" si="3"/>
        <v>#DIV/0!</v>
      </c>
    </row>
    <row r="26" spans="1:22">
      <c r="A26" s="8">
        <v>20</v>
      </c>
      <c r="B26" s="12" t="s">
        <v>128</v>
      </c>
      <c r="C26" s="249">
        <v>2262</v>
      </c>
      <c r="D26" s="101">
        <v>2262</v>
      </c>
      <c r="E26" s="165">
        <v>7013</v>
      </c>
      <c r="F26" s="152">
        <f t="shared" si="4"/>
        <v>31.003536693191865</v>
      </c>
      <c r="G26" s="101"/>
      <c r="H26" s="93"/>
      <c r="I26" s="157"/>
      <c r="J26" s="144" t="e">
        <f t="shared" si="1"/>
        <v>#DIV/0!</v>
      </c>
      <c r="K26" s="101"/>
      <c r="L26" s="101"/>
      <c r="M26" s="180"/>
      <c r="N26" s="159"/>
      <c r="O26" s="101"/>
      <c r="P26" s="93"/>
      <c r="Q26" s="178"/>
      <c r="R26" s="103" t="e">
        <f t="shared" si="0"/>
        <v>#DIV/0!</v>
      </c>
      <c r="S26" s="155"/>
      <c r="T26" s="157"/>
      <c r="U26" s="158"/>
      <c r="V26" s="155" t="e">
        <f t="shared" si="3"/>
        <v>#DIV/0!</v>
      </c>
    </row>
    <row r="27" spans="1:22">
      <c r="A27" s="8">
        <v>21</v>
      </c>
      <c r="B27" s="12" t="s">
        <v>110</v>
      </c>
      <c r="C27" s="151">
        <v>633</v>
      </c>
      <c r="D27" s="101">
        <v>633</v>
      </c>
      <c r="E27" s="165">
        <v>2901</v>
      </c>
      <c r="F27" s="152">
        <f t="shared" si="4"/>
        <v>45.829383886255926</v>
      </c>
      <c r="G27" s="101">
        <v>253</v>
      </c>
      <c r="H27" s="101">
        <v>253</v>
      </c>
      <c r="I27" s="155">
        <v>1214</v>
      </c>
      <c r="J27" s="144">
        <f t="shared" si="1"/>
        <v>47.984189723320156</v>
      </c>
      <c r="K27" s="101"/>
      <c r="L27" s="101"/>
      <c r="M27" s="180"/>
      <c r="N27" s="159"/>
      <c r="O27" s="101">
        <v>566</v>
      </c>
      <c r="P27" s="101">
        <v>566</v>
      </c>
      <c r="Q27" s="254">
        <v>1247</v>
      </c>
      <c r="R27" s="103">
        <f t="shared" si="0"/>
        <v>22.031802120141343</v>
      </c>
      <c r="S27" s="155"/>
      <c r="T27" s="157"/>
      <c r="U27" s="158"/>
      <c r="V27" s="155" t="e">
        <f t="shared" si="3"/>
        <v>#DIV/0!</v>
      </c>
    </row>
    <row r="28" spans="1:22">
      <c r="A28" s="8">
        <v>22</v>
      </c>
      <c r="B28" s="43" t="s">
        <v>106</v>
      </c>
      <c r="C28" s="151">
        <v>110</v>
      </c>
      <c r="D28" s="101">
        <v>110</v>
      </c>
      <c r="E28" s="165">
        <v>256</v>
      </c>
      <c r="F28" s="152">
        <f t="shared" si="4"/>
        <v>23.272727272727273</v>
      </c>
      <c r="G28" s="101"/>
      <c r="H28" s="93"/>
      <c r="I28" s="157"/>
      <c r="J28" s="144" t="e">
        <f t="shared" si="1"/>
        <v>#DIV/0!</v>
      </c>
      <c r="K28" s="101"/>
      <c r="L28" s="101"/>
      <c r="M28" s="180"/>
      <c r="N28" s="159" t="e">
        <f t="shared" si="2"/>
        <v>#DIV/0!</v>
      </c>
      <c r="O28" s="101"/>
      <c r="P28" s="93"/>
      <c r="Q28" s="178"/>
      <c r="R28" s="103" t="e">
        <f t="shared" si="0"/>
        <v>#DIV/0!</v>
      </c>
      <c r="S28" s="155"/>
      <c r="T28" s="157"/>
      <c r="U28" s="158"/>
      <c r="V28" s="155" t="e">
        <f t="shared" si="3"/>
        <v>#DIV/0!</v>
      </c>
    </row>
    <row r="29" spans="1:22">
      <c r="A29" s="8">
        <v>23</v>
      </c>
      <c r="B29" s="12" t="s">
        <v>38</v>
      </c>
      <c r="C29" s="151">
        <v>374</v>
      </c>
      <c r="D29" s="101">
        <v>374</v>
      </c>
      <c r="E29" s="181">
        <v>1122</v>
      </c>
      <c r="F29" s="152">
        <f t="shared" si="4"/>
        <v>30</v>
      </c>
      <c r="G29" s="101"/>
      <c r="H29" s="93"/>
      <c r="I29" s="157"/>
      <c r="J29" s="155" t="e">
        <f t="shared" si="1"/>
        <v>#DIV/0!</v>
      </c>
      <c r="K29" s="101"/>
      <c r="L29" s="93"/>
      <c r="M29" s="157"/>
      <c r="N29" s="159" t="e">
        <f t="shared" si="2"/>
        <v>#DIV/0!</v>
      </c>
      <c r="O29" s="101"/>
      <c r="P29" s="93"/>
      <c r="Q29" s="178"/>
      <c r="R29" s="103" t="e">
        <f t="shared" si="0"/>
        <v>#DIV/0!</v>
      </c>
      <c r="S29" s="155"/>
      <c r="T29" s="157"/>
      <c r="U29" s="182"/>
      <c r="V29" s="183" t="e">
        <f t="shared" si="3"/>
        <v>#DIV/0!</v>
      </c>
    </row>
    <row r="30" spans="1:22">
      <c r="A30" s="8">
        <v>23</v>
      </c>
      <c r="B30" s="16" t="s">
        <v>39</v>
      </c>
      <c r="C30" s="184">
        <f>SUM(C7:C29)</f>
        <v>74503</v>
      </c>
      <c r="D30" s="185">
        <f>SUM(D7:D29)</f>
        <v>74143</v>
      </c>
      <c r="E30" s="185">
        <f>SUM(E7:E29)</f>
        <v>250479</v>
      </c>
      <c r="F30" s="152">
        <f t="shared" si="4"/>
        <v>33.783229704759719</v>
      </c>
      <c r="G30" s="93">
        <f>SUM(G7:G29)</f>
        <v>5811</v>
      </c>
      <c r="H30" s="186">
        <f>SUM(H7:H29)</f>
        <v>5811</v>
      </c>
      <c r="I30" s="103">
        <f>SUM(I7:I29)</f>
        <v>25939</v>
      </c>
      <c r="J30" s="159">
        <f t="shared" si="1"/>
        <v>44.637755980037859</v>
      </c>
      <c r="K30" s="93">
        <f>SUM(K7:K29)</f>
        <v>40</v>
      </c>
      <c r="L30" s="186">
        <f>SUM(L7:L29)</f>
        <v>0</v>
      </c>
      <c r="M30" s="103">
        <f>SUM(M7:M29)</f>
        <v>0</v>
      </c>
      <c r="N30" s="159" t="e">
        <f t="shared" si="2"/>
        <v>#DIV/0!</v>
      </c>
      <c r="O30" s="187">
        <f>SUM(O7:O29)</f>
        <v>9861</v>
      </c>
      <c r="P30" s="188">
        <f>SUM(P7:P29)</f>
        <v>9861</v>
      </c>
      <c r="Q30" s="110">
        <f>SUM(Q7:Q29)</f>
        <v>18130</v>
      </c>
      <c r="R30" s="103">
        <f t="shared" si="0"/>
        <v>18.385559273907312</v>
      </c>
      <c r="S30" s="155">
        <f>SUM(S7:S29)</f>
        <v>300</v>
      </c>
      <c r="T30" s="180">
        <f>SUM(T7:T29)</f>
        <v>300</v>
      </c>
      <c r="U30" s="152">
        <f>SUM(U7:U29)</f>
        <v>825</v>
      </c>
      <c r="V30" s="159">
        <f t="shared" si="3"/>
        <v>27.5</v>
      </c>
    </row>
    <row r="31" spans="1:22">
      <c r="A31" s="8">
        <v>25</v>
      </c>
      <c r="B31" s="12" t="s">
        <v>40</v>
      </c>
      <c r="C31" s="189">
        <v>19700</v>
      </c>
      <c r="D31" s="93">
        <v>19700</v>
      </c>
      <c r="E31" s="190">
        <v>62055</v>
      </c>
      <c r="F31" s="183">
        <f t="shared" si="4"/>
        <v>31.5</v>
      </c>
      <c r="G31" s="101">
        <v>2100</v>
      </c>
      <c r="H31" s="101">
        <v>2100</v>
      </c>
      <c r="I31" s="179">
        <v>7720</v>
      </c>
      <c r="J31" s="176">
        <f t="shared" si="1"/>
        <v>36.761904761904759</v>
      </c>
      <c r="K31" s="191"/>
      <c r="L31" s="93"/>
      <c r="M31" s="182"/>
      <c r="N31" s="176" t="e">
        <f t="shared" si="2"/>
        <v>#DIV/0!</v>
      </c>
      <c r="O31" s="191">
        <v>3000</v>
      </c>
      <c r="P31" s="93">
        <v>3000</v>
      </c>
      <c r="Q31" s="192">
        <v>4665</v>
      </c>
      <c r="R31" s="163">
        <f t="shared" si="0"/>
        <v>15.549999999999999</v>
      </c>
      <c r="S31" s="157">
        <v>200</v>
      </c>
      <c r="T31" s="157">
        <v>200</v>
      </c>
      <c r="U31" s="182">
        <v>420</v>
      </c>
      <c r="V31" s="183">
        <f>U31/T31*10</f>
        <v>21</v>
      </c>
    </row>
    <row r="32" spans="1:22">
      <c r="A32" s="8">
        <v>26</v>
      </c>
      <c r="B32" s="12" t="s">
        <v>41</v>
      </c>
      <c r="C32" s="189">
        <v>395</v>
      </c>
      <c r="D32" s="93">
        <v>395</v>
      </c>
      <c r="E32" s="193">
        <v>792</v>
      </c>
      <c r="F32" s="183">
        <f t="shared" si="4"/>
        <v>20.050632911392405</v>
      </c>
      <c r="G32" s="93"/>
      <c r="H32" s="93"/>
      <c r="I32" s="158"/>
      <c r="J32" s="174" t="e">
        <f t="shared" si="1"/>
        <v>#DIV/0!</v>
      </c>
      <c r="K32" s="93"/>
      <c r="L32" s="93"/>
      <c r="M32" s="182"/>
      <c r="N32" s="176" t="e">
        <f t="shared" si="2"/>
        <v>#DIV/0!</v>
      </c>
      <c r="O32" s="191"/>
      <c r="P32" s="93"/>
      <c r="Q32" s="178"/>
      <c r="R32" s="163" t="e">
        <f t="shared" si="0"/>
        <v>#DIV/0!</v>
      </c>
      <c r="S32" s="157"/>
      <c r="T32" s="157"/>
      <c r="U32" s="194"/>
      <c r="V32" s="183" t="e">
        <f>U32/T32*10</f>
        <v>#DIV/0!</v>
      </c>
    </row>
    <row r="33" spans="1:22">
      <c r="A33" s="8">
        <v>27</v>
      </c>
      <c r="B33" s="16" t="s">
        <v>42</v>
      </c>
      <c r="C33" s="195">
        <f>SUM(C30:C32)</f>
        <v>94598</v>
      </c>
      <c r="D33" s="196">
        <f>SUM(D30:D32)</f>
        <v>94238</v>
      </c>
      <c r="E33" s="196">
        <f>SUM(E30:E32)</f>
        <v>313326</v>
      </c>
      <c r="F33" s="152">
        <f t="shared" si="4"/>
        <v>33.248371145397819</v>
      </c>
      <c r="G33" s="191">
        <f>SUM(G30:G32)</f>
        <v>7911</v>
      </c>
      <c r="H33" s="186">
        <f>SUM(H30:H32)</f>
        <v>7911</v>
      </c>
      <c r="I33" s="103">
        <f>SUM(I30:I32)</f>
        <v>33659</v>
      </c>
      <c r="J33" s="159">
        <f t="shared" si="1"/>
        <v>42.547086335482234</v>
      </c>
      <c r="K33" s="191">
        <f>SUM(K30:K32)</f>
        <v>40</v>
      </c>
      <c r="L33" s="186">
        <f>SUM(L30:L32)</f>
        <v>0</v>
      </c>
      <c r="M33" s="103">
        <f>SUM(M30:M32)</f>
        <v>0</v>
      </c>
      <c r="N33" s="159" t="e">
        <f t="shared" si="2"/>
        <v>#DIV/0!</v>
      </c>
      <c r="O33" s="187">
        <f>SUM(O30:O32)</f>
        <v>12861</v>
      </c>
      <c r="P33" s="188">
        <f>SUM(P30:P32)</f>
        <v>12861</v>
      </c>
      <c r="Q33" s="110">
        <f>SUM(Q30:Q32)</f>
        <v>22795</v>
      </c>
      <c r="R33" s="103">
        <f t="shared" si="0"/>
        <v>17.72412720628256</v>
      </c>
      <c r="S33" s="197">
        <f>SUM(S30:S32)</f>
        <v>500</v>
      </c>
      <c r="T33" s="197">
        <f>SUM(T30:T32)</f>
        <v>500</v>
      </c>
      <c r="U33" s="258">
        <f>SUM(U30:U32)</f>
        <v>1245</v>
      </c>
      <c r="V33" s="152">
        <f>U33/T33*10</f>
        <v>24.900000000000002</v>
      </c>
    </row>
    <row r="34" spans="1:22" ht="14.25" customHeight="1">
      <c r="A34" s="8">
        <v>28</v>
      </c>
      <c r="B34" s="16">
        <v>2018</v>
      </c>
      <c r="C34" s="198">
        <v>96944</v>
      </c>
      <c r="D34" s="97">
        <v>92260</v>
      </c>
      <c r="E34" s="199">
        <v>308491</v>
      </c>
      <c r="F34" s="183">
        <f t="shared" si="4"/>
        <v>33.437134185996101</v>
      </c>
      <c r="G34" s="113">
        <v>5542</v>
      </c>
      <c r="H34" s="92">
        <v>5542</v>
      </c>
      <c r="I34" s="200">
        <v>22105</v>
      </c>
      <c r="J34" s="176">
        <f t="shared" si="1"/>
        <v>39.886322627210397</v>
      </c>
      <c r="K34" s="113"/>
      <c r="L34" s="113"/>
      <c r="M34" s="201"/>
      <c r="N34" s="176" t="e">
        <f t="shared" si="2"/>
        <v>#DIV/0!</v>
      </c>
      <c r="O34" s="191">
        <v>11350</v>
      </c>
      <c r="P34" s="93">
        <v>11072</v>
      </c>
      <c r="Q34" s="192">
        <v>16258</v>
      </c>
      <c r="R34" s="103">
        <v>14.7</v>
      </c>
      <c r="S34" s="202">
        <v>240</v>
      </c>
      <c r="T34" s="176">
        <v>230</v>
      </c>
      <c r="U34" s="200">
        <v>496</v>
      </c>
      <c r="V34" s="183">
        <f>U34/T34*10</f>
        <v>21.565217391304348</v>
      </c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4"/>
  <sheetViews>
    <sheetView view="pageLayout" topLeftCell="B7" workbookViewId="0">
      <selection activeCell="N31" sqref="N31"/>
    </sheetView>
  </sheetViews>
  <sheetFormatPr defaultRowHeight="15"/>
  <cols>
    <col min="1" max="1" width="4" customWidth="1"/>
    <col min="2" max="2" width="24.28515625" customWidth="1"/>
    <col min="3" max="3" width="6" customWidth="1"/>
    <col min="4" max="5" width="5" customWidth="1"/>
    <col min="6" max="6" width="5.85546875" customWidth="1"/>
    <col min="7" max="7" width="4.85546875" customWidth="1"/>
    <col min="8" max="8" width="5.7109375" customWidth="1"/>
    <col min="9" max="9" width="5.28515625" customWidth="1"/>
    <col min="10" max="10" width="4.85546875" customWidth="1"/>
    <col min="11" max="14" width="5.5703125" customWidth="1"/>
    <col min="15" max="15" width="5.28515625" customWidth="1"/>
    <col min="16" max="16" width="6.140625" customWidth="1"/>
    <col min="17" max="18" width="6.5703125" customWidth="1"/>
    <col min="19" max="19" width="5.85546875" customWidth="1"/>
    <col min="20" max="20" width="7" customWidth="1"/>
    <col min="21" max="21" width="5" customWidth="1"/>
    <col min="22" max="22" width="5.7109375" customWidth="1"/>
    <col min="23" max="23" width="4.5703125" customWidth="1"/>
    <col min="24" max="24" width="24" customWidth="1"/>
    <col min="25" max="25" width="4.42578125" customWidth="1"/>
    <col min="26" max="26" width="4.28515625" customWidth="1"/>
    <col min="27" max="27" width="4.7109375" customWidth="1"/>
    <col min="28" max="28" width="4.28515625" customWidth="1"/>
    <col min="29" max="29" width="4.7109375" customWidth="1"/>
    <col min="30" max="31" width="4.5703125" customWidth="1"/>
    <col min="32" max="32" width="4.42578125" customWidth="1"/>
    <col min="33" max="33" width="5.140625" customWidth="1"/>
    <col min="34" max="34" width="5" customWidth="1"/>
    <col min="35" max="35" width="5.85546875" customWidth="1"/>
    <col min="36" max="36" width="4.7109375" customWidth="1"/>
    <col min="37" max="37" width="5.42578125" customWidth="1"/>
    <col min="38" max="39" width="5.140625" customWidth="1"/>
    <col min="40" max="40" width="4.28515625" customWidth="1"/>
    <col min="41" max="41" width="5.28515625" customWidth="1"/>
    <col min="42" max="42" width="4.7109375" customWidth="1"/>
    <col min="43" max="43" width="4.85546875" customWidth="1"/>
    <col min="44" max="44" width="4.7109375" customWidth="1"/>
    <col min="45" max="45" width="5.28515625" customWidth="1"/>
    <col min="46" max="46" width="4.85546875" customWidth="1"/>
    <col min="47" max="48" width="4" customWidth="1"/>
    <col min="217" max="217" width="3.85546875" customWidth="1"/>
    <col min="218" max="218" width="27" customWidth="1"/>
    <col min="219" max="219" width="5.42578125" customWidth="1"/>
    <col min="220" max="220" width="5.28515625" customWidth="1"/>
    <col min="221" max="222" width="5.85546875" customWidth="1"/>
    <col min="223" max="223" width="5.42578125" customWidth="1"/>
    <col min="224" max="224" width="6" customWidth="1"/>
    <col min="225" max="225" width="6.5703125" customWidth="1"/>
    <col min="226" max="230" width="5.85546875" customWidth="1"/>
    <col min="231" max="231" width="9.85546875" customWidth="1"/>
    <col min="232" max="232" width="9.42578125" customWidth="1"/>
    <col min="233" max="233" width="10.28515625" customWidth="1"/>
    <col min="234" max="234" width="10" customWidth="1"/>
    <col min="235" max="236" width="5.85546875" customWidth="1"/>
    <col min="237" max="237" width="5.7109375" customWidth="1"/>
    <col min="238" max="238" width="5.85546875" customWidth="1"/>
    <col min="239" max="239" width="5.5703125" customWidth="1"/>
    <col min="240" max="240" width="5.28515625" customWidth="1"/>
    <col min="241" max="241" width="4.85546875" customWidth="1"/>
    <col min="242" max="242" width="5.42578125" customWidth="1"/>
    <col min="473" max="473" width="3.85546875" customWidth="1"/>
    <col min="474" max="474" width="27" customWidth="1"/>
    <col min="475" max="475" width="5.42578125" customWidth="1"/>
    <col min="476" max="476" width="5.28515625" customWidth="1"/>
    <col min="477" max="478" width="5.85546875" customWidth="1"/>
    <col min="479" max="479" width="5.42578125" customWidth="1"/>
    <col min="480" max="480" width="6" customWidth="1"/>
    <col min="481" max="481" width="6.5703125" customWidth="1"/>
    <col min="482" max="486" width="5.85546875" customWidth="1"/>
    <col min="487" max="487" width="9.85546875" customWidth="1"/>
    <col min="488" max="488" width="9.42578125" customWidth="1"/>
    <col min="489" max="489" width="10.28515625" customWidth="1"/>
    <col min="490" max="490" width="10" customWidth="1"/>
    <col min="491" max="492" width="5.85546875" customWidth="1"/>
    <col min="493" max="493" width="5.7109375" customWidth="1"/>
    <col min="494" max="494" width="5.85546875" customWidth="1"/>
    <col min="495" max="495" width="5.5703125" customWidth="1"/>
    <col min="496" max="496" width="5.28515625" customWidth="1"/>
    <col min="497" max="497" width="4.85546875" customWidth="1"/>
    <col min="498" max="498" width="5.42578125" customWidth="1"/>
    <col min="729" max="729" width="3.85546875" customWidth="1"/>
    <col min="730" max="730" width="27" customWidth="1"/>
    <col min="731" max="731" width="5.42578125" customWidth="1"/>
    <col min="732" max="732" width="5.28515625" customWidth="1"/>
    <col min="733" max="734" width="5.85546875" customWidth="1"/>
    <col min="735" max="735" width="5.42578125" customWidth="1"/>
    <col min="736" max="736" width="6" customWidth="1"/>
    <col min="737" max="737" width="6.5703125" customWidth="1"/>
    <col min="738" max="742" width="5.85546875" customWidth="1"/>
    <col min="743" max="743" width="9.85546875" customWidth="1"/>
    <col min="744" max="744" width="9.42578125" customWidth="1"/>
    <col min="745" max="745" width="10.28515625" customWidth="1"/>
    <col min="746" max="746" width="10" customWidth="1"/>
    <col min="747" max="748" width="5.85546875" customWidth="1"/>
    <col min="749" max="749" width="5.7109375" customWidth="1"/>
    <col min="750" max="750" width="5.85546875" customWidth="1"/>
    <col min="751" max="751" width="5.5703125" customWidth="1"/>
    <col min="752" max="752" width="5.28515625" customWidth="1"/>
    <col min="753" max="753" width="4.85546875" customWidth="1"/>
    <col min="754" max="754" width="5.42578125" customWidth="1"/>
    <col min="985" max="985" width="3.85546875" customWidth="1"/>
    <col min="986" max="986" width="27" customWidth="1"/>
    <col min="987" max="987" width="5.42578125" customWidth="1"/>
    <col min="988" max="988" width="5.28515625" customWidth="1"/>
    <col min="989" max="990" width="5.85546875" customWidth="1"/>
    <col min="991" max="991" width="5.42578125" customWidth="1"/>
    <col min="992" max="992" width="6" customWidth="1"/>
    <col min="993" max="993" width="6.5703125" customWidth="1"/>
    <col min="994" max="998" width="5.85546875" customWidth="1"/>
    <col min="999" max="999" width="9.85546875" customWidth="1"/>
    <col min="1000" max="1000" width="9.42578125" customWidth="1"/>
    <col min="1001" max="1001" width="10.28515625" customWidth="1"/>
    <col min="1002" max="1002" width="10" customWidth="1"/>
    <col min="1003" max="1004" width="5.85546875" customWidth="1"/>
    <col min="1005" max="1005" width="5.7109375" customWidth="1"/>
    <col min="1006" max="1006" width="5.85546875" customWidth="1"/>
    <col min="1007" max="1007" width="5.5703125" customWidth="1"/>
    <col min="1008" max="1008" width="5.28515625" customWidth="1"/>
    <col min="1009" max="1009" width="4.85546875" customWidth="1"/>
    <col min="1010" max="1010" width="5.42578125" customWidth="1"/>
    <col min="1241" max="1241" width="3.85546875" customWidth="1"/>
    <col min="1242" max="1242" width="27" customWidth="1"/>
    <col min="1243" max="1243" width="5.42578125" customWidth="1"/>
    <col min="1244" max="1244" width="5.28515625" customWidth="1"/>
    <col min="1245" max="1246" width="5.85546875" customWidth="1"/>
    <col min="1247" max="1247" width="5.42578125" customWidth="1"/>
    <col min="1248" max="1248" width="6" customWidth="1"/>
    <col min="1249" max="1249" width="6.5703125" customWidth="1"/>
    <col min="1250" max="1254" width="5.85546875" customWidth="1"/>
    <col min="1255" max="1255" width="9.85546875" customWidth="1"/>
    <col min="1256" max="1256" width="9.42578125" customWidth="1"/>
    <col min="1257" max="1257" width="10.28515625" customWidth="1"/>
    <col min="1258" max="1258" width="10" customWidth="1"/>
    <col min="1259" max="1260" width="5.85546875" customWidth="1"/>
    <col min="1261" max="1261" width="5.7109375" customWidth="1"/>
    <col min="1262" max="1262" width="5.85546875" customWidth="1"/>
    <col min="1263" max="1263" width="5.5703125" customWidth="1"/>
    <col min="1264" max="1264" width="5.28515625" customWidth="1"/>
    <col min="1265" max="1265" width="4.85546875" customWidth="1"/>
    <col min="1266" max="1266" width="5.42578125" customWidth="1"/>
    <col min="1497" max="1497" width="3.85546875" customWidth="1"/>
    <col min="1498" max="1498" width="27" customWidth="1"/>
    <col min="1499" max="1499" width="5.42578125" customWidth="1"/>
    <col min="1500" max="1500" width="5.28515625" customWidth="1"/>
    <col min="1501" max="1502" width="5.85546875" customWidth="1"/>
    <col min="1503" max="1503" width="5.42578125" customWidth="1"/>
    <col min="1504" max="1504" width="6" customWidth="1"/>
    <col min="1505" max="1505" width="6.5703125" customWidth="1"/>
    <col min="1506" max="1510" width="5.85546875" customWidth="1"/>
    <col min="1511" max="1511" width="9.85546875" customWidth="1"/>
    <col min="1512" max="1512" width="9.42578125" customWidth="1"/>
    <col min="1513" max="1513" width="10.28515625" customWidth="1"/>
    <col min="1514" max="1514" width="10" customWidth="1"/>
    <col min="1515" max="1516" width="5.85546875" customWidth="1"/>
    <col min="1517" max="1517" width="5.7109375" customWidth="1"/>
    <col min="1518" max="1518" width="5.85546875" customWidth="1"/>
    <col min="1519" max="1519" width="5.5703125" customWidth="1"/>
    <col min="1520" max="1520" width="5.28515625" customWidth="1"/>
    <col min="1521" max="1521" width="4.85546875" customWidth="1"/>
    <col min="1522" max="1522" width="5.42578125" customWidth="1"/>
    <col min="1753" max="1753" width="3.85546875" customWidth="1"/>
    <col min="1754" max="1754" width="27" customWidth="1"/>
    <col min="1755" max="1755" width="5.42578125" customWidth="1"/>
    <col min="1756" max="1756" width="5.28515625" customWidth="1"/>
    <col min="1757" max="1758" width="5.85546875" customWidth="1"/>
    <col min="1759" max="1759" width="5.42578125" customWidth="1"/>
    <col min="1760" max="1760" width="6" customWidth="1"/>
    <col min="1761" max="1761" width="6.5703125" customWidth="1"/>
    <col min="1762" max="1766" width="5.85546875" customWidth="1"/>
    <col min="1767" max="1767" width="9.85546875" customWidth="1"/>
    <col min="1768" max="1768" width="9.42578125" customWidth="1"/>
    <col min="1769" max="1769" width="10.28515625" customWidth="1"/>
    <col min="1770" max="1770" width="10" customWidth="1"/>
    <col min="1771" max="1772" width="5.85546875" customWidth="1"/>
    <col min="1773" max="1773" width="5.7109375" customWidth="1"/>
    <col min="1774" max="1774" width="5.85546875" customWidth="1"/>
    <col min="1775" max="1775" width="5.5703125" customWidth="1"/>
    <col min="1776" max="1776" width="5.28515625" customWidth="1"/>
    <col min="1777" max="1777" width="4.85546875" customWidth="1"/>
    <col min="1778" max="1778" width="5.42578125" customWidth="1"/>
    <col min="2009" max="2009" width="3.85546875" customWidth="1"/>
    <col min="2010" max="2010" width="27" customWidth="1"/>
    <col min="2011" max="2011" width="5.42578125" customWidth="1"/>
    <col min="2012" max="2012" width="5.28515625" customWidth="1"/>
    <col min="2013" max="2014" width="5.85546875" customWidth="1"/>
    <col min="2015" max="2015" width="5.42578125" customWidth="1"/>
    <col min="2016" max="2016" width="6" customWidth="1"/>
    <col min="2017" max="2017" width="6.5703125" customWidth="1"/>
    <col min="2018" max="2022" width="5.85546875" customWidth="1"/>
    <col min="2023" max="2023" width="9.85546875" customWidth="1"/>
    <col min="2024" max="2024" width="9.42578125" customWidth="1"/>
    <col min="2025" max="2025" width="10.28515625" customWidth="1"/>
    <col min="2026" max="2026" width="10" customWidth="1"/>
    <col min="2027" max="2028" width="5.85546875" customWidth="1"/>
    <col min="2029" max="2029" width="5.7109375" customWidth="1"/>
    <col min="2030" max="2030" width="5.85546875" customWidth="1"/>
    <col min="2031" max="2031" width="5.5703125" customWidth="1"/>
    <col min="2032" max="2032" width="5.28515625" customWidth="1"/>
    <col min="2033" max="2033" width="4.85546875" customWidth="1"/>
    <col min="2034" max="2034" width="5.42578125" customWidth="1"/>
    <col min="2265" max="2265" width="3.85546875" customWidth="1"/>
    <col min="2266" max="2266" width="27" customWidth="1"/>
    <col min="2267" max="2267" width="5.42578125" customWidth="1"/>
    <col min="2268" max="2268" width="5.28515625" customWidth="1"/>
    <col min="2269" max="2270" width="5.85546875" customWidth="1"/>
    <col min="2271" max="2271" width="5.42578125" customWidth="1"/>
    <col min="2272" max="2272" width="6" customWidth="1"/>
    <col min="2273" max="2273" width="6.5703125" customWidth="1"/>
    <col min="2274" max="2278" width="5.85546875" customWidth="1"/>
    <col min="2279" max="2279" width="9.85546875" customWidth="1"/>
    <col min="2280" max="2280" width="9.42578125" customWidth="1"/>
    <col min="2281" max="2281" width="10.28515625" customWidth="1"/>
    <col min="2282" max="2282" width="10" customWidth="1"/>
    <col min="2283" max="2284" width="5.85546875" customWidth="1"/>
    <col min="2285" max="2285" width="5.7109375" customWidth="1"/>
    <col min="2286" max="2286" width="5.85546875" customWidth="1"/>
    <col min="2287" max="2287" width="5.5703125" customWidth="1"/>
    <col min="2288" max="2288" width="5.28515625" customWidth="1"/>
    <col min="2289" max="2289" width="4.85546875" customWidth="1"/>
    <col min="2290" max="2290" width="5.42578125" customWidth="1"/>
    <col min="2521" max="2521" width="3.85546875" customWidth="1"/>
    <col min="2522" max="2522" width="27" customWidth="1"/>
    <col min="2523" max="2523" width="5.42578125" customWidth="1"/>
    <col min="2524" max="2524" width="5.28515625" customWidth="1"/>
    <col min="2525" max="2526" width="5.85546875" customWidth="1"/>
    <col min="2527" max="2527" width="5.42578125" customWidth="1"/>
    <col min="2528" max="2528" width="6" customWidth="1"/>
    <col min="2529" max="2529" width="6.5703125" customWidth="1"/>
    <col min="2530" max="2534" width="5.85546875" customWidth="1"/>
    <col min="2535" max="2535" width="9.85546875" customWidth="1"/>
    <col min="2536" max="2536" width="9.42578125" customWidth="1"/>
    <col min="2537" max="2537" width="10.28515625" customWidth="1"/>
    <col min="2538" max="2538" width="10" customWidth="1"/>
    <col min="2539" max="2540" width="5.85546875" customWidth="1"/>
    <col min="2541" max="2541" width="5.7109375" customWidth="1"/>
    <col min="2542" max="2542" width="5.85546875" customWidth="1"/>
    <col min="2543" max="2543" width="5.5703125" customWidth="1"/>
    <col min="2544" max="2544" width="5.28515625" customWidth="1"/>
    <col min="2545" max="2545" width="4.85546875" customWidth="1"/>
    <col min="2546" max="2546" width="5.42578125" customWidth="1"/>
    <col min="2777" max="2777" width="3.85546875" customWidth="1"/>
    <col min="2778" max="2778" width="27" customWidth="1"/>
    <col min="2779" max="2779" width="5.42578125" customWidth="1"/>
    <col min="2780" max="2780" width="5.28515625" customWidth="1"/>
    <col min="2781" max="2782" width="5.85546875" customWidth="1"/>
    <col min="2783" max="2783" width="5.42578125" customWidth="1"/>
    <col min="2784" max="2784" width="6" customWidth="1"/>
    <col min="2785" max="2785" width="6.5703125" customWidth="1"/>
    <col min="2786" max="2790" width="5.85546875" customWidth="1"/>
    <col min="2791" max="2791" width="9.85546875" customWidth="1"/>
    <col min="2792" max="2792" width="9.42578125" customWidth="1"/>
    <col min="2793" max="2793" width="10.28515625" customWidth="1"/>
    <col min="2794" max="2794" width="10" customWidth="1"/>
    <col min="2795" max="2796" width="5.85546875" customWidth="1"/>
    <col min="2797" max="2797" width="5.7109375" customWidth="1"/>
    <col min="2798" max="2798" width="5.85546875" customWidth="1"/>
    <col min="2799" max="2799" width="5.5703125" customWidth="1"/>
    <col min="2800" max="2800" width="5.28515625" customWidth="1"/>
    <col min="2801" max="2801" width="4.85546875" customWidth="1"/>
    <col min="2802" max="2802" width="5.42578125" customWidth="1"/>
    <col min="3033" max="3033" width="3.85546875" customWidth="1"/>
    <col min="3034" max="3034" width="27" customWidth="1"/>
    <col min="3035" max="3035" width="5.42578125" customWidth="1"/>
    <col min="3036" max="3036" width="5.28515625" customWidth="1"/>
    <col min="3037" max="3038" width="5.85546875" customWidth="1"/>
    <col min="3039" max="3039" width="5.42578125" customWidth="1"/>
    <col min="3040" max="3040" width="6" customWidth="1"/>
    <col min="3041" max="3041" width="6.5703125" customWidth="1"/>
    <col min="3042" max="3046" width="5.85546875" customWidth="1"/>
    <col min="3047" max="3047" width="9.85546875" customWidth="1"/>
    <col min="3048" max="3048" width="9.42578125" customWidth="1"/>
    <col min="3049" max="3049" width="10.28515625" customWidth="1"/>
    <col min="3050" max="3050" width="10" customWidth="1"/>
    <col min="3051" max="3052" width="5.85546875" customWidth="1"/>
    <col min="3053" max="3053" width="5.7109375" customWidth="1"/>
    <col min="3054" max="3054" width="5.85546875" customWidth="1"/>
    <col min="3055" max="3055" width="5.5703125" customWidth="1"/>
    <col min="3056" max="3056" width="5.28515625" customWidth="1"/>
    <col min="3057" max="3057" width="4.85546875" customWidth="1"/>
    <col min="3058" max="3058" width="5.42578125" customWidth="1"/>
    <col min="3289" max="3289" width="3.85546875" customWidth="1"/>
    <col min="3290" max="3290" width="27" customWidth="1"/>
    <col min="3291" max="3291" width="5.42578125" customWidth="1"/>
    <col min="3292" max="3292" width="5.28515625" customWidth="1"/>
    <col min="3293" max="3294" width="5.85546875" customWidth="1"/>
    <col min="3295" max="3295" width="5.42578125" customWidth="1"/>
    <col min="3296" max="3296" width="6" customWidth="1"/>
    <col min="3297" max="3297" width="6.5703125" customWidth="1"/>
    <col min="3298" max="3302" width="5.85546875" customWidth="1"/>
    <col min="3303" max="3303" width="9.85546875" customWidth="1"/>
    <col min="3304" max="3304" width="9.42578125" customWidth="1"/>
    <col min="3305" max="3305" width="10.28515625" customWidth="1"/>
    <col min="3306" max="3306" width="10" customWidth="1"/>
    <col min="3307" max="3308" width="5.85546875" customWidth="1"/>
    <col min="3309" max="3309" width="5.7109375" customWidth="1"/>
    <col min="3310" max="3310" width="5.85546875" customWidth="1"/>
    <col min="3311" max="3311" width="5.5703125" customWidth="1"/>
    <col min="3312" max="3312" width="5.28515625" customWidth="1"/>
    <col min="3313" max="3313" width="4.85546875" customWidth="1"/>
    <col min="3314" max="3314" width="5.42578125" customWidth="1"/>
    <col min="3545" max="3545" width="3.85546875" customWidth="1"/>
    <col min="3546" max="3546" width="27" customWidth="1"/>
    <col min="3547" max="3547" width="5.42578125" customWidth="1"/>
    <col min="3548" max="3548" width="5.28515625" customWidth="1"/>
    <col min="3549" max="3550" width="5.85546875" customWidth="1"/>
    <col min="3551" max="3551" width="5.42578125" customWidth="1"/>
    <col min="3552" max="3552" width="6" customWidth="1"/>
    <col min="3553" max="3553" width="6.5703125" customWidth="1"/>
    <col min="3554" max="3558" width="5.85546875" customWidth="1"/>
    <col min="3559" max="3559" width="9.85546875" customWidth="1"/>
    <col min="3560" max="3560" width="9.42578125" customWidth="1"/>
    <col min="3561" max="3561" width="10.28515625" customWidth="1"/>
    <col min="3562" max="3562" width="10" customWidth="1"/>
    <col min="3563" max="3564" width="5.85546875" customWidth="1"/>
    <col min="3565" max="3565" width="5.7109375" customWidth="1"/>
    <col min="3566" max="3566" width="5.85546875" customWidth="1"/>
    <col min="3567" max="3567" width="5.5703125" customWidth="1"/>
    <col min="3568" max="3568" width="5.28515625" customWidth="1"/>
    <col min="3569" max="3569" width="4.85546875" customWidth="1"/>
    <col min="3570" max="3570" width="5.42578125" customWidth="1"/>
    <col min="3801" max="3801" width="3.85546875" customWidth="1"/>
    <col min="3802" max="3802" width="27" customWidth="1"/>
    <col min="3803" max="3803" width="5.42578125" customWidth="1"/>
    <col min="3804" max="3804" width="5.28515625" customWidth="1"/>
    <col min="3805" max="3806" width="5.85546875" customWidth="1"/>
    <col min="3807" max="3807" width="5.42578125" customWidth="1"/>
    <col min="3808" max="3808" width="6" customWidth="1"/>
    <col min="3809" max="3809" width="6.5703125" customWidth="1"/>
    <col min="3810" max="3814" width="5.85546875" customWidth="1"/>
    <col min="3815" max="3815" width="9.85546875" customWidth="1"/>
    <col min="3816" max="3816" width="9.42578125" customWidth="1"/>
    <col min="3817" max="3817" width="10.28515625" customWidth="1"/>
    <col min="3818" max="3818" width="10" customWidth="1"/>
    <col min="3819" max="3820" width="5.85546875" customWidth="1"/>
    <col min="3821" max="3821" width="5.7109375" customWidth="1"/>
    <col min="3822" max="3822" width="5.85546875" customWidth="1"/>
    <col min="3823" max="3823" width="5.5703125" customWidth="1"/>
    <col min="3824" max="3824" width="5.28515625" customWidth="1"/>
    <col min="3825" max="3825" width="4.85546875" customWidth="1"/>
    <col min="3826" max="3826" width="5.42578125" customWidth="1"/>
    <col min="4057" max="4057" width="3.85546875" customWidth="1"/>
    <col min="4058" max="4058" width="27" customWidth="1"/>
    <col min="4059" max="4059" width="5.42578125" customWidth="1"/>
    <col min="4060" max="4060" width="5.28515625" customWidth="1"/>
    <col min="4061" max="4062" width="5.85546875" customWidth="1"/>
    <col min="4063" max="4063" width="5.42578125" customWidth="1"/>
    <col min="4064" max="4064" width="6" customWidth="1"/>
    <col min="4065" max="4065" width="6.5703125" customWidth="1"/>
    <col min="4066" max="4070" width="5.85546875" customWidth="1"/>
    <col min="4071" max="4071" width="9.85546875" customWidth="1"/>
    <col min="4072" max="4072" width="9.42578125" customWidth="1"/>
    <col min="4073" max="4073" width="10.28515625" customWidth="1"/>
    <col min="4074" max="4074" width="10" customWidth="1"/>
    <col min="4075" max="4076" width="5.85546875" customWidth="1"/>
    <col min="4077" max="4077" width="5.7109375" customWidth="1"/>
    <col min="4078" max="4078" width="5.85546875" customWidth="1"/>
    <col min="4079" max="4079" width="5.5703125" customWidth="1"/>
    <col min="4080" max="4080" width="5.28515625" customWidth="1"/>
    <col min="4081" max="4081" width="4.85546875" customWidth="1"/>
    <col min="4082" max="4082" width="5.42578125" customWidth="1"/>
    <col min="4313" max="4313" width="3.85546875" customWidth="1"/>
    <col min="4314" max="4314" width="27" customWidth="1"/>
    <col min="4315" max="4315" width="5.42578125" customWidth="1"/>
    <col min="4316" max="4316" width="5.28515625" customWidth="1"/>
    <col min="4317" max="4318" width="5.85546875" customWidth="1"/>
    <col min="4319" max="4319" width="5.42578125" customWidth="1"/>
    <col min="4320" max="4320" width="6" customWidth="1"/>
    <col min="4321" max="4321" width="6.5703125" customWidth="1"/>
    <col min="4322" max="4326" width="5.85546875" customWidth="1"/>
    <col min="4327" max="4327" width="9.85546875" customWidth="1"/>
    <col min="4328" max="4328" width="9.42578125" customWidth="1"/>
    <col min="4329" max="4329" width="10.28515625" customWidth="1"/>
    <col min="4330" max="4330" width="10" customWidth="1"/>
    <col min="4331" max="4332" width="5.85546875" customWidth="1"/>
    <col min="4333" max="4333" width="5.7109375" customWidth="1"/>
    <col min="4334" max="4334" width="5.85546875" customWidth="1"/>
    <col min="4335" max="4335" width="5.5703125" customWidth="1"/>
    <col min="4336" max="4336" width="5.28515625" customWidth="1"/>
    <col min="4337" max="4337" width="4.85546875" customWidth="1"/>
    <col min="4338" max="4338" width="5.42578125" customWidth="1"/>
    <col min="4569" max="4569" width="3.85546875" customWidth="1"/>
    <col min="4570" max="4570" width="27" customWidth="1"/>
    <col min="4571" max="4571" width="5.42578125" customWidth="1"/>
    <col min="4572" max="4572" width="5.28515625" customWidth="1"/>
    <col min="4573" max="4574" width="5.85546875" customWidth="1"/>
    <col min="4575" max="4575" width="5.42578125" customWidth="1"/>
    <col min="4576" max="4576" width="6" customWidth="1"/>
    <col min="4577" max="4577" width="6.5703125" customWidth="1"/>
    <col min="4578" max="4582" width="5.85546875" customWidth="1"/>
    <col min="4583" max="4583" width="9.85546875" customWidth="1"/>
    <col min="4584" max="4584" width="9.42578125" customWidth="1"/>
    <col min="4585" max="4585" width="10.28515625" customWidth="1"/>
    <col min="4586" max="4586" width="10" customWidth="1"/>
    <col min="4587" max="4588" width="5.85546875" customWidth="1"/>
    <col min="4589" max="4589" width="5.7109375" customWidth="1"/>
    <col min="4590" max="4590" width="5.85546875" customWidth="1"/>
    <col min="4591" max="4591" width="5.5703125" customWidth="1"/>
    <col min="4592" max="4592" width="5.28515625" customWidth="1"/>
    <col min="4593" max="4593" width="4.85546875" customWidth="1"/>
    <col min="4594" max="4594" width="5.42578125" customWidth="1"/>
    <col min="4825" max="4825" width="3.85546875" customWidth="1"/>
    <col min="4826" max="4826" width="27" customWidth="1"/>
    <col min="4827" max="4827" width="5.42578125" customWidth="1"/>
    <col min="4828" max="4828" width="5.28515625" customWidth="1"/>
    <col min="4829" max="4830" width="5.85546875" customWidth="1"/>
    <col min="4831" max="4831" width="5.42578125" customWidth="1"/>
    <col min="4832" max="4832" width="6" customWidth="1"/>
    <col min="4833" max="4833" width="6.5703125" customWidth="1"/>
    <col min="4834" max="4838" width="5.85546875" customWidth="1"/>
    <col min="4839" max="4839" width="9.85546875" customWidth="1"/>
    <col min="4840" max="4840" width="9.42578125" customWidth="1"/>
    <col min="4841" max="4841" width="10.28515625" customWidth="1"/>
    <col min="4842" max="4842" width="10" customWidth="1"/>
    <col min="4843" max="4844" width="5.85546875" customWidth="1"/>
    <col min="4845" max="4845" width="5.7109375" customWidth="1"/>
    <col min="4846" max="4846" width="5.85546875" customWidth="1"/>
    <col min="4847" max="4847" width="5.5703125" customWidth="1"/>
    <col min="4848" max="4848" width="5.28515625" customWidth="1"/>
    <col min="4849" max="4849" width="4.85546875" customWidth="1"/>
    <col min="4850" max="4850" width="5.42578125" customWidth="1"/>
    <col min="5081" max="5081" width="3.85546875" customWidth="1"/>
    <col min="5082" max="5082" width="27" customWidth="1"/>
    <col min="5083" max="5083" width="5.42578125" customWidth="1"/>
    <col min="5084" max="5084" width="5.28515625" customWidth="1"/>
    <col min="5085" max="5086" width="5.85546875" customWidth="1"/>
    <col min="5087" max="5087" width="5.42578125" customWidth="1"/>
    <col min="5088" max="5088" width="6" customWidth="1"/>
    <col min="5089" max="5089" width="6.5703125" customWidth="1"/>
    <col min="5090" max="5094" width="5.85546875" customWidth="1"/>
    <col min="5095" max="5095" width="9.85546875" customWidth="1"/>
    <col min="5096" max="5096" width="9.42578125" customWidth="1"/>
    <col min="5097" max="5097" width="10.28515625" customWidth="1"/>
    <col min="5098" max="5098" width="10" customWidth="1"/>
    <col min="5099" max="5100" width="5.85546875" customWidth="1"/>
    <col min="5101" max="5101" width="5.7109375" customWidth="1"/>
    <col min="5102" max="5102" width="5.85546875" customWidth="1"/>
    <col min="5103" max="5103" width="5.5703125" customWidth="1"/>
    <col min="5104" max="5104" width="5.28515625" customWidth="1"/>
    <col min="5105" max="5105" width="4.85546875" customWidth="1"/>
    <col min="5106" max="5106" width="5.42578125" customWidth="1"/>
    <col min="5337" max="5337" width="3.85546875" customWidth="1"/>
    <col min="5338" max="5338" width="27" customWidth="1"/>
    <col min="5339" max="5339" width="5.42578125" customWidth="1"/>
    <col min="5340" max="5340" width="5.28515625" customWidth="1"/>
    <col min="5341" max="5342" width="5.85546875" customWidth="1"/>
    <col min="5343" max="5343" width="5.42578125" customWidth="1"/>
    <col min="5344" max="5344" width="6" customWidth="1"/>
    <col min="5345" max="5345" width="6.5703125" customWidth="1"/>
    <col min="5346" max="5350" width="5.85546875" customWidth="1"/>
    <col min="5351" max="5351" width="9.85546875" customWidth="1"/>
    <col min="5352" max="5352" width="9.42578125" customWidth="1"/>
    <col min="5353" max="5353" width="10.28515625" customWidth="1"/>
    <col min="5354" max="5354" width="10" customWidth="1"/>
    <col min="5355" max="5356" width="5.85546875" customWidth="1"/>
    <col min="5357" max="5357" width="5.7109375" customWidth="1"/>
    <col min="5358" max="5358" width="5.85546875" customWidth="1"/>
    <col min="5359" max="5359" width="5.5703125" customWidth="1"/>
    <col min="5360" max="5360" width="5.28515625" customWidth="1"/>
    <col min="5361" max="5361" width="4.85546875" customWidth="1"/>
    <col min="5362" max="5362" width="5.42578125" customWidth="1"/>
    <col min="5593" max="5593" width="3.85546875" customWidth="1"/>
    <col min="5594" max="5594" width="27" customWidth="1"/>
    <col min="5595" max="5595" width="5.42578125" customWidth="1"/>
    <col min="5596" max="5596" width="5.28515625" customWidth="1"/>
    <col min="5597" max="5598" width="5.85546875" customWidth="1"/>
    <col min="5599" max="5599" width="5.42578125" customWidth="1"/>
    <col min="5600" max="5600" width="6" customWidth="1"/>
    <col min="5601" max="5601" width="6.5703125" customWidth="1"/>
    <col min="5602" max="5606" width="5.85546875" customWidth="1"/>
    <col min="5607" max="5607" width="9.85546875" customWidth="1"/>
    <col min="5608" max="5608" width="9.42578125" customWidth="1"/>
    <col min="5609" max="5609" width="10.28515625" customWidth="1"/>
    <col min="5610" max="5610" width="10" customWidth="1"/>
    <col min="5611" max="5612" width="5.85546875" customWidth="1"/>
    <col min="5613" max="5613" width="5.7109375" customWidth="1"/>
    <col min="5614" max="5614" width="5.85546875" customWidth="1"/>
    <col min="5615" max="5615" width="5.5703125" customWidth="1"/>
    <col min="5616" max="5616" width="5.28515625" customWidth="1"/>
    <col min="5617" max="5617" width="4.85546875" customWidth="1"/>
    <col min="5618" max="5618" width="5.42578125" customWidth="1"/>
    <col min="5849" max="5849" width="3.85546875" customWidth="1"/>
    <col min="5850" max="5850" width="27" customWidth="1"/>
    <col min="5851" max="5851" width="5.42578125" customWidth="1"/>
    <col min="5852" max="5852" width="5.28515625" customWidth="1"/>
    <col min="5853" max="5854" width="5.85546875" customWidth="1"/>
    <col min="5855" max="5855" width="5.42578125" customWidth="1"/>
    <col min="5856" max="5856" width="6" customWidth="1"/>
    <col min="5857" max="5857" width="6.5703125" customWidth="1"/>
    <col min="5858" max="5862" width="5.85546875" customWidth="1"/>
    <col min="5863" max="5863" width="9.85546875" customWidth="1"/>
    <col min="5864" max="5864" width="9.42578125" customWidth="1"/>
    <col min="5865" max="5865" width="10.28515625" customWidth="1"/>
    <col min="5866" max="5866" width="10" customWidth="1"/>
    <col min="5867" max="5868" width="5.85546875" customWidth="1"/>
    <col min="5869" max="5869" width="5.7109375" customWidth="1"/>
    <col min="5870" max="5870" width="5.85546875" customWidth="1"/>
    <col min="5871" max="5871" width="5.5703125" customWidth="1"/>
    <col min="5872" max="5872" width="5.28515625" customWidth="1"/>
    <col min="5873" max="5873" width="4.85546875" customWidth="1"/>
    <col min="5874" max="5874" width="5.42578125" customWidth="1"/>
    <col min="6105" max="6105" width="3.85546875" customWidth="1"/>
    <col min="6106" max="6106" width="27" customWidth="1"/>
    <col min="6107" max="6107" width="5.42578125" customWidth="1"/>
    <col min="6108" max="6108" width="5.28515625" customWidth="1"/>
    <col min="6109" max="6110" width="5.85546875" customWidth="1"/>
    <col min="6111" max="6111" width="5.42578125" customWidth="1"/>
    <col min="6112" max="6112" width="6" customWidth="1"/>
    <col min="6113" max="6113" width="6.5703125" customWidth="1"/>
    <col min="6114" max="6118" width="5.85546875" customWidth="1"/>
    <col min="6119" max="6119" width="9.85546875" customWidth="1"/>
    <col min="6120" max="6120" width="9.42578125" customWidth="1"/>
    <col min="6121" max="6121" width="10.28515625" customWidth="1"/>
    <col min="6122" max="6122" width="10" customWidth="1"/>
    <col min="6123" max="6124" width="5.85546875" customWidth="1"/>
    <col min="6125" max="6125" width="5.7109375" customWidth="1"/>
    <col min="6126" max="6126" width="5.85546875" customWidth="1"/>
    <col min="6127" max="6127" width="5.5703125" customWidth="1"/>
    <col min="6128" max="6128" width="5.28515625" customWidth="1"/>
    <col min="6129" max="6129" width="4.85546875" customWidth="1"/>
    <col min="6130" max="6130" width="5.42578125" customWidth="1"/>
    <col min="6361" max="6361" width="3.85546875" customWidth="1"/>
    <col min="6362" max="6362" width="27" customWidth="1"/>
    <col min="6363" max="6363" width="5.42578125" customWidth="1"/>
    <col min="6364" max="6364" width="5.28515625" customWidth="1"/>
    <col min="6365" max="6366" width="5.85546875" customWidth="1"/>
    <col min="6367" max="6367" width="5.42578125" customWidth="1"/>
    <col min="6368" max="6368" width="6" customWidth="1"/>
    <col min="6369" max="6369" width="6.5703125" customWidth="1"/>
    <col min="6370" max="6374" width="5.85546875" customWidth="1"/>
    <col min="6375" max="6375" width="9.85546875" customWidth="1"/>
    <col min="6376" max="6376" width="9.42578125" customWidth="1"/>
    <col min="6377" max="6377" width="10.28515625" customWidth="1"/>
    <col min="6378" max="6378" width="10" customWidth="1"/>
    <col min="6379" max="6380" width="5.85546875" customWidth="1"/>
    <col min="6381" max="6381" width="5.7109375" customWidth="1"/>
    <col min="6382" max="6382" width="5.85546875" customWidth="1"/>
    <col min="6383" max="6383" width="5.5703125" customWidth="1"/>
    <col min="6384" max="6384" width="5.28515625" customWidth="1"/>
    <col min="6385" max="6385" width="4.85546875" customWidth="1"/>
    <col min="6386" max="6386" width="5.42578125" customWidth="1"/>
    <col min="6617" max="6617" width="3.85546875" customWidth="1"/>
    <col min="6618" max="6618" width="27" customWidth="1"/>
    <col min="6619" max="6619" width="5.42578125" customWidth="1"/>
    <col min="6620" max="6620" width="5.28515625" customWidth="1"/>
    <col min="6621" max="6622" width="5.85546875" customWidth="1"/>
    <col min="6623" max="6623" width="5.42578125" customWidth="1"/>
    <col min="6624" max="6624" width="6" customWidth="1"/>
    <col min="6625" max="6625" width="6.5703125" customWidth="1"/>
    <col min="6626" max="6630" width="5.85546875" customWidth="1"/>
    <col min="6631" max="6631" width="9.85546875" customWidth="1"/>
    <col min="6632" max="6632" width="9.42578125" customWidth="1"/>
    <col min="6633" max="6633" width="10.28515625" customWidth="1"/>
    <col min="6634" max="6634" width="10" customWidth="1"/>
    <col min="6635" max="6636" width="5.85546875" customWidth="1"/>
    <col min="6637" max="6637" width="5.7109375" customWidth="1"/>
    <col min="6638" max="6638" width="5.85546875" customWidth="1"/>
    <col min="6639" max="6639" width="5.5703125" customWidth="1"/>
    <col min="6640" max="6640" width="5.28515625" customWidth="1"/>
    <col min="6641" max="6641" width="4.85546875" customWidth="1"/>
    <col min="6642" max="6642" width="5.42578125" customWidth="1"/>
    <col min="6873" max="6873" width="3.85546875" customWidth="1"/>
    <col min="6874" max="6874" width="27" customWidth="1"/>
    <col min="6875" max="6875" width="5.42578125" customWidth="1"/>
    <col min="6876" max="6876" width="5.28515625" customWidth="1"/>
    <col min="6877" max="6878" width="5.85546875" customWidth="1"/>
    <col min="6879" max="6879" width="5.42578125" customWidth="1"/>
    <col min="6880" max="6880" width="6" customWidth="1"/>
    <col min="6881" max="6881" width="6.5703125" customWidth="1"/>
    <col min="6882" max="6886" width="5.85546875" customWidth="1"/>
    <col min="6887" max="6887" width="9.85546875" customWidth="1"/>
    <col min="6888" max="6888" width="9.42578125" customWidth="1"/>
    <col min="6889" max="6889" width="10.28515625" customWidth="1"/>
    <col min="6890" max="6890" width="10" customWidth="1"/>
    <col min="6891" max="6892" width="5.85546875" customWidth="1"/>
    <col min="6893" max="6893" width="5.7109375" customWidth="1"/>
    <col min="6894" max="6894" width="5.85546875" customWidth="1"/>
    <col min="6895" max="6895" width="5.5703125" customWidth="1"/>
    <col min="6896" max="6896" width="5.28515625" customWidth="1"/>
    <col min="6897" max="6897" width="4.85546875" customWidth="1"/>
    <col min="6898" max="6898" width="5.42578125" customWidth="1"/>
    <col min="7129" max="7129" width="3.85546875" customWidth="1"/>
    <col min="7130" max="7130" width="27" customWidth="1"/>
    <col min="7131" max="7131" width="5.42578125" customWidth="1"/>
    <col min="7132" max="7132" width="5.28515625" customWidth="1"/>
    <col min="7133" max="7134" width="5.85546875" customWidth="1"/>
    <col min="7135" max="7135" width="5.42578125" customWidth="1"/>
    <col min="7136" max="7136" width="6" customWidth="1"/>
    <col min="7137" max="7137" width="6.5703125" customWidth="1"/>
    <col min="7138" max="7142" width="5.85546875" customWidth="1"/>
    <col min="7143" max="7143" width="9.85546875" customWidth="1"/>
    <col min="7144" max="7144" width="9.42578125" customWidth="1"/>
    <col min="7145" max="7145" width="10.28515625" customWidth="1"/>
    <col min="7146" max="7146" width="10" customWidth="1"/>
    <col min="7147" max="7148" width="5.85546875" customWidth="1"/>
    <col min="7149" max="7149" width="5.7109375" customWidth="1"/>
    <col min="7150" max="7150" width="5.85546875" customWidth="1"/>
    <col min="7151" max="7151" width="5.5703125" customWidth="1"/>
    <col min="7152" max="7152" width="5.28515625" customWidth="1"/>
    <col min="7153" max="7153" width="4.85546875" customWidth="1"/>
    <col min="7154" max="7154" width="5.42578125" customWidth="1"/>
    <col min="7385" max="7385" width="3.85546875" customWidth="1"/>
    <col min="7386" max="7386" width="27" customWidth="1"/>
    <col min="7387" max="7387" width="5.42578125" customWidth="1"/>
    <col min="7388" max="7388" width="5.28515625" customWidth="1"/>
    <col min="7389" max="7390" width="5.85546875" customWidth="1"/>
    <col min="7391" max="7391" width="5.42578125" customWidth="1"/>
    <col min="7392" max="7392" width="6" customWidth="1"/>
    <col min="7393" max="7393" width="6.5703125" customWidth="1"/>
    <col min="7394" max="7398" width="5.85546875" customWidth="1"/>
    <col min="7399" max="7399" width="9.85546875" customWidth="1"/>
    <col min="7400" max="7400" width="9.42578125" customWidth="1"/>
    <col min="7401" max="7401" width="10.28515625" customWidth="1"/>
    <col min="7402" max="7402" width="10" customWidth="1"/>
    <col min="7403" max="7404" width="5.85546875" customWidth="1"/>
    <col min="7405" max="7405" width="5.7109375" customWidth="1"/>
    <col min="7406" max="7406" width="5.85546875" customWidth="1"/>
    <col min="7407" max="7407" width="5.5703125" customWidth="1"/>
    <col min="7408" max="7408" width="5.28515625" customWidth="1"/>
    <col min="7409" max="7409" width="4.85546875" customWidth="1"/>
    <col min="7410" max="7410" width="5.42578125" customWidth="1"/>
    <col min="7641" max="7641" width="3.85546875" customWidth="1"/>
    <col min="7642" max="7642" width="27" customWidth="1"/>
    <col min="7643" max="7643" width="5.42578125" customWidth="1"/>
    <col min="7644" max="7644" width="5.28515625" customWidth="1"/>
    <col min="7645" max="7646" width="5.85546875" customWidth="1"/>
    <col min="7647" max="7647" width="5.42578125" customWidth="1"/>
    <col min="7648" max="7648" width="6" customWidth="1"/>
    <col min="7649" max="7649" width="6.5703125" customWidth="1"/>
    <col min="7650" max="7654" width="5.85546875" customWidth="1"/>
    <col min="7655" max="7655" width="9.85546875" customWidth="1"/>
    <col min="7656" max="7656" width="9.42578125" customWidth="1"/>
    <col min="7657" max="7657" width="10.28515625" customWidth="1"/>
    <col min="7658" max="7658" width="10" customWidth="1"/>
    <col min="7659" max="7660" width="5.85546875" customWidth="1"/>
    <col min="7661" max="7661" width="5.7109375" customWidth="1"/>
    <col min="7662" max="7662" width="5.85546875" customWidth="1"/>
    <col min="7663" max="7663" width="5.5703125" customWidth="1"/>
    <col min="7664" max="7664" width="5.28515625" customWidth="1"/>
    <col min="7665" max="7665" width="4.85546875" customWidth="1"/>
    <col min="7666" max="7666" width="5.42578125" customWidth="1"/>
    <col min="7897" max="7897" width="3.85546875" customWidth="1"/>
    <col min="7898" max="7898" width="27" customWidth="1"/>
    <col min="7899" max="7899" width="5.42578125" customWidth="1"/>
    <col min="7900" max="7900" width="5.28515625" customWidth="1"/>
    <col min="7901" max="7902" width="5.85546875" customWidth="1"/>
    <col min="7903" max="7903" width="5.42578125" customWidth="1"/>
    <col min="7904" max="7904" width="6" customWidth="1"/>
    <col min="7905" max="7905" width="6.5703125" customWidth="1"/>
    <col min="7906" max="7910" width="5.85546875" customWidth="1"/>
    <col min="7911" max="7911" width="9.85546875" customWidth="1"/>
    <col min="7912" max="7912" width="9.42578125" customWidth="1"/>
    <col min="7913" max="7913" width="10.28515625" customWidth="1"/>
    <col min="7914" max="7914" width="10" customWidth="1"/>
    <col min="7915" max="7916" width="5.85546875" customWidth="1"/>
    <col min="7917" max="7917" width="5.7109375" customWidth="1"/>
    <col min="7918" max="7918" width="5.85546875" customWidth="1"/>
    <col min="7919" max="7919" width="5.5703125" customWidth="1"/>
    <col min="7920" max="7920" width="5.28515625" customWidth="1"/>
    <col min="7921" max="7921" width="4.85546875" customWidth="1"/>
    <col min="7922" max="7922" width="5.42578125" customWidth="1"/>
    <col min="8153" max="8153" width="3.85546875" customWidth="1"/>
    <col min="8154" max="8154" width="27" customWidth="1"/>
    <col min="8155" max="8155" width="5.42578125" customWidth="1"/>
    <col min="8156" max="8156" width="5.28515625" customWidth="1"/>
    <col min="8157" max="8158" width="5.85546875" customWidth="1"/>
    <col min="8159" max="8159" width="5.42578125" customWidth="1"/>
    <col min="8160" max="8160" width="6" customWidth="1"/>
    <col min="8161" max="8161" width="6.5703125" customWidth="1"/>
    <col min="8162" max="8166" width="5.85546875" customWidth="1"/>
    <col min="8167" max="8167" width="9.85546875" customWidth="1"/>
    <col min="8168" max="8168" width="9.42578125" customWidth="1"/>
    <col min="8169" max="8169" width="10.28515625" customWidth="1"/>
    <col min="8170" max="8170" width="10" customWidth="1"/>
    <col min="8171" max="8172" width="5.85546875" customWidth="1"/>
    <col min="8173" max="8173" width="5.7109375" customWidth="1"/>
    <col min="8174" max="8174" width="5.85546875" customWidth="1"/>
    <col min="8175" max="8175" width="5.5703125" customWidth="1"/>
    <col min="8176" max="8176" width="5.28515625" customWidth="1"/>
    <col min="8177" max="8177" width="4.85546875" customWidth="1"/>
    <col min="8178" max="8178" width="5.42578125" customWidth="1"/>
    <col min="8409" max="8409" width="3.85546875" customWidth="1"/>
    <col min="8410" max="8410" width="27" customWidth="1"/>
    <col min="8411" max="8411" width="5.42578125" customWidth="1"/>
    <col min="8412" max="8412" width="5.28515625" customWidth="1"/>
    <col min="8413" max="8414" width="5.85546875" customWidth="1"/>
    <col min="8415" max="8415" width="5.42578125" customWidth="1"/>
    <col min="8416" max="8416" width="6" customWidth="1"/>
    <col min="8417" max="8417" width="6.5703125" customWidth="1"/>
    <col min="8418" max="8422" width="5.85546875" customWidth="1"/>
    <col min="8423" max="8423" width="9.85546875" customWidth="1"/>
    <col min="8424" max="8424" width="9.42578125" customWidth="1"/>
    <col min="8425" max="8425" width="10.28515625" customWidth="1"/>
    <col min="8426" max="8426" width="10" customWidth="1"/>
    <col min="8427" max="8428" width="5.85546875" customWidth="1"/>
    <col min="8429" max="8429" width="5.7109375" customWidth="1"/>
    <col min="8430" max="8430" width="5.85546875" customWidth="1"/>
    <col min="8431" max="8431" width="5.5703125" customWidth="1"/>
    <col min="8432" max="8432" width="5.28515625" customWidth="1"/>
    <col min="8433" max="8433" width="4.85546875" customWidth="1"/>
    <col min="8434" max="8434" width="5.42578125" customWidth="1"/>
    <col min="8665" max="8665" width="3.85546875" customWidth="1"/>
    <col min="8666" max="8666" width="27" customWidth="1"/>
    <col min="8667" max="8667" width="5.42578125" customWidth="1"/>
    <col min="8668" max="8668" width="5.28515625" customWidth="1"/>
    <col min="8669" max="8670" width="5.85546875" customWidth="1"/>
    <col min="8671" max="8671" width="5.42578125" customWidth="1"/>
    <col min="8672" max="8672" width="6" customWidth="1"/>
    <col min="8673" max="8673" width="6.5703125" customWidth="1"/>
    <col min="8674" max="8678" width="5.85546875" customWidth="1"/>
    <col min="8679" max="8679" width="9.85546875" customWidth="1"/>
    <col min="8680" max="8680" width="9.42578125" customWidth="1"/>
    <col min="8681" max="8681" width="10.28515625" customWidth="1"/>
    <col min="8682" max="8682" width="10" customWidth="1"/>
    <col min="8683" max="8684" width="5.85546875" customWidth="1"/>
    <col min="8685" max="8685" width="5.7109375" customWidth="1"/>
    <col min="8686" max="8686" width="5.85546875" customWidth="1"/>
    <col min="8687" max="8687" width="5.5703125" customWidth="1"/>
    <col min="8688" max="8688" width="5.28515625" customWidth="1"/>
    <col min="8689" max="8689" width="4.85546875" customWidth="1"/>
    <col min="8690" max="8690" width="5.42578125" customWidth="1"/>
    <col min="8921" max="8921" width="3.85546875" customWidth="1"/>
    <col min="8922" max="8922" width="27" customWidth="1"/>
    <col min="8923" max="8923" width="5.42578125" customWidth="1"/>
    <col min="8924" max="8924" width="5.28515625" customWidth="1"/>
    <col min="8925" max="8926" width="5.85546875" customWidth="1"/>
    <col min="8927" max="8927" width="5.42578125" customWidth="1"/>
    <col min="8928" max="8928" width="6" customWidth="1"/>
    <col min="8929" max="8929" width="6.5703125" customWidth="1"/>
    <col min="8930" max="8934" width="5.85546875" customWidth="1"/>
    <col min="8935" max="8935" width="9.85546875" customWidth="1"/>
    <col min="8936" max="8936" width="9.42578125" customWidth="1"/>
    <col min="8937" max="8937" width="10.28515625" customWidth="1"/>
    <col min="8938" max="8938" width="10" customWidth="1"/>
    <col min="8939" max="8940" width="5.85546875" customWidth="1"/>
    <col min="8941" max="8941" width="5.7109375" customWidth="1"/>
    <col min="8942" max="8942" width="5.85546875" customWidth="1"/>
    <col min="8943" max="8943" width="5.5703125" customWidth="1"/>
    <col min="8944" max="8944" width="5.28515625" customWidth="1"/>
    <col min="8945" max="8945" width="4.85546875" customWidth="1"/>
    <col min="8946" max="8946" width="5.42578125" customWidth="1"/>
    <col min="9177" max="9177" width="3.85546875" customWidth="1"/>
    <col min="9178" max="9178" width="27" customWidth="1"/>
    <col min="9179" max="9179" width="5.42578125" customWidth="1"/>
    <col min="9180" max="9180" width="5.28515625" customWidth="1"/>
    <col min="9181" max="9182" width="5.85546875" customWidth="1"/>
    <col min="9183" max="9183" width="5.42578125" customWidth="1"/>
    <col min="9184" max="9184" width="6" customWidth="1"/>
    <col min="9185" max="9185" width="6.5703125" customWidth="1"/>
    <col min="9186" max="9190" width="5.85546875" customWidth="1"/>
    <col min="9191" max="9191" width="9.85546875" customWidth="1"/>
    <col min="9192" max="9192" width="9.42578125" customWidth="1"/>
    <col min="9193" max="9193" width="10.28515625" customWidth="1"/>
    <col min="9194" max="9194" width="10" customWidth="1"/>
    <col min="9195" max="9196" width="5.85546875" customWidth="1"/>
    <col min="9197" max="9197" width="5.7109375" customWidth="1"/>
    <col min="9198" max="9198" width="5.85546875" customWidth="1"/>
    <col min="9199" max="9199" width="5.5703125" customWidth="1"/>
    <col min="9200" max="9200" width="5.28515625" customWidth="1"/>
    <col min="9201" max="9201" width="4.85546875" customWidth="1"/>
    <col min="9202" max="9202" width="5.42578125" customWidth="1"/>
    <col min="9433" max="9433" width="3.85546875" customWidth="1"/>
    <col min="9434" max="9434" width="27" customWidth="1"/>
    <col min="9435" max="9435" width="5.42578125" customWidth="1"/>
    <col min="9436" max="9436" width="5.28515625" customWidth="1"/>
    <col min="9437" max="9438" width="5.85546875" customWidth="1"/>
    <col min="9439" max="9439" width="5.42578125" customWidth="1"/>
    <col min="9440" max="9440" width="6" customWidth="1"/>
    <col min="9441" max="9441" width="6.5703125" customWidth="1"/>
    <col min="9442" max="9446" width="5.85546875" customWidth="1"/>
    <col min="9447" max="9447" width="9.85546875" customWidth="1"/>
    <col min="9448" max="9448" width="9.42578125" customWidth="1"/>
    <col min="9449" max="9449" width="10.28515625" customWidth="1"/>
    <col min="9450" max="9450" width="10" customWidth="1"/>
    <col min="9451" max="9452" width="5.85546875" customWidth="1"/>
    <col min="9453" max="9453" width="5.7109375" customWidth="1"/>
    <col min="9454" max="9454" width="5.85546875" customWidth="1"/>
    <col min="9455" max="9455" width="5.5703125" customWidth="1"/>
    <col min="9456" max="9456" width="5.28515625" customWidth="1"/>
    <col min="9457" max="9457" width="4.85546875" customWidth="1"/>
    <col min="9458" max="9458" width="5.42578125" customWidth="1"/>
    <col min="9689" max="9689" width="3.85546875" customWidth="1"/>
    <col min="9690" max="9690" width="27" customWidth="1"/>
    <col min="9691" max="9691" width="5.42578125" customWidth="1"/>
    <col min="9692" max="9692" width="5.28515625" customWidth="1"/>
    <col min="9693" max="9694" width="5.85546875" customWidth="1"/>
    <col min="9695" max="9695" width="5.42578125" customWidth="1"/>
    <col min="9696" max="9696" width="6" customWidth="1"/>
    <col min="9697" max="9697" width="6.5703125" customWidth="1"/>
    <col min="9698" max="9702" width="5.85546875" customWidth="1"/>
    <col min="9703" max="9703" width="9.85546875" customWidth="1"/>
    <col min="9704" max="9704" width="9.42578125" customWidth="1"/>
    <col min="9705" max="9705" width="10.28515625" customWidth="1"/>
    <col min="9706" max="9706" width="10" customWidth="1"/>
    <col min="9707" max="9708" width="5.85546875" customWidth="1"/>
    <col min="9709" max="9709" width="5.7109375" customWidth="1"/>
    <col min="9710" max="9710" width="5.85546875" customWidth="1"/>
    <col min="9711" max="9711" width="5.5703125" customWidth="1"/>
    <col min="9712" max="9712" width="5.28515625" customWidth="1"/>
    <col min="9713" max="9713" width="4.85546875" customWidth="1"/>
    <col min="9714" max="9714" width="5.42578125" customWidth="1"/>
    <col min="9945" max="9945" width="3.85546875" customWidth="1"/>
    <col min="9946" max="9946" width="27" customWidth="1"/>
    <col min="9947" max="9947" width="5.42578125" customWidth="1"/>
    <col min="9948" max="9948" width="5.28515625" customWidth="1"/>
    <col min="9949" max="9950" width="5.85546875" customWidth="1"/>
    <col min="9951" max="9951" width="5.42578125" customWidth="1"/>
    <col min="9952" max="9952" width="6" customWidth="1"/>
    <col min="9953" max="9953" width="6.5703125" customWidth="1"/>
    <col min="9954" max="9958" width="5.85546875" customWidth="1"/>
    <col min="9959" max="9959" width="9.85546875" customWidth="1"/>
    <col min="9960" max="9960" width="9.42578125" customWidth="1"/>
    <col min="9961" max="9961" width="10.28515625" customWidth="1"/>
    <col min="9962" max="9962" width="10" customWidth="1"/>
    <col min="9963" max="9964" width="5.85546875" customWidth="1"/>
    <col min="9965" max="9965" width="5.7109375" customWidth="1"/>
    <col min="9966" max="9966" width="5.85546875" customWidth="1"/>
    <col min="9967" max="9967" width="5.5703125" customWidth="1"/>
    <col min="9968" max="9968" width="5.28515625" customWidth="1"/>
    <col min="9969" max="9969" width="4.85546875" customWidth="1"/>
    <col min="9970" max="9970" width="5.42578125" customWidth="1"/>
    <col min="10201" max="10201" width="3.85546875" customWidth="1"/>
    <col min="10202" max="10202" width="27" customWidth="1"/>
    <col min="10203" max="10203" width="5.42578125" customWidth="1"/>
    <col min="10204" max="10204" width="5.28515625" customWidth="1"/>
    <col min="10205" max="10206" width="5.85546875" customWidth="1"/>
    <col min="10207" max="10207" width="5.42578125" customWidth="1"/>
    <col min="10208" max="10208" width="6" customWidth="1"/>
    <col min="10209" max="10209" width="6.5703125" customWidth="1"/>
    <col min="10210" max="10214" width="5.85546875" customWidth="1"/>
    <col min="10215" max="10215" width="9.85546875" customWidth="1"/>
    <col min="10216" max="10216" width="9.42578125" customWidth="1"/>
    <col min="10217" max="10217" width="10.28515625" customWidth="1"/>
    <col min="10218" max="10218" width="10" customWidth="1"/>
    <col min="10219" max="10220" width="5.85546875" customWidth="1"/>
    <col min="10221" max="10221" width="5.7109375" customWidth="1"/>
    <col min="10222" max="10222" width="5.85546875" customWidth="1"/>
    <col min="10223" max="10223" width="5.5703125" customWidth="1"/>
    <col min="10224" max="10224" width="5.28515625" customWidth="1"/>
    <col min="10225" max="10225" width="4.85546875" customWidth="1"/>
    <col min="10226" max="10226" width="5.42578125" customWidth="1"/>
    <col min="10457" max="10457" width="3.85546875" customWidth="1"/>
    <col min="10458" max="10458" width="27" customWidth="1"/>
    <col min="10459" max="10459" width="5.42578125" customWidth="1"/>
    <col min="10460" max="10460" width="5.28515625" customWidth="1"/>
    <col min="10461" max="10462" width="5.85546875" customWidth="1"/>
    <col min="10463" max="10463" width="5.42578125" customWidth="1"/>
    <col min="10464" max="10464" width="6" customWidth="1"/>
    <col min="10465" max="10465" width="6.5703125" customWidth="1"/>
    <col min="10466" max="10470" width="5.85546875" customWidth="1"/>
    <col min="10471" max="10471" width="9.85546875" customWidth="1"/>
    <col min="10472" max="10472" width="9.42578125" customWidth="1"/>
    <col min="10473" max="10473" width="10.28515625" customWidth="1"/>
    <col min="10474" max="10474" width="10" customWidth="1"/>
    <col min="10475" max="10476" width="5.85546875" customWidth="1"/>
    <col min="10477" max="10477" width="5.7109375" customWidth="1"/>
    <col min="10478" max="10478" width="5.85546875" customWidth="1"/>
    <col min="10479" max="10479" width="5.5703125" customWidth="1"/>
    <col min="10480" max="10480" width="5.28515625" customWidth="1"/>
    <col min="10481" max="10481" width="4.85546875" customWidth="1"/>
    <col min="10482" max="10482" width="5.42578125" customWidth="1"/>
    <col min="10713" max="10713" width="3.85546875" customWidth="1"/>
    <col min="10714" max="10714" width="27" customWidth="1"/>
    <col min="10715" max="10715" width="5.42578125" customWidth="1"/>
    <col min="10716" max="10716" width="5.28515625" customWidth="1"/>
    <col min="10717" max="10718" width="5.85546875" customWidth="1"/>
    <col min="10719" max="10719" width="5.42578125" customWidth="1"/>
    <col min="10720" max="10720" width="6" customWidth="1"/>
    <col min="10721" max="10721" width="6.5703125" customWidth="1"/>
    <col min="10722" max="10726" width="5.85546875" customWidth="1"/>
    <col min="10727" max="10727" width="9.85546875" customWidth="1"/>
    <col min="10728" max="10728" width="9.42578125" customWidth="1"/>
    <col min="10729" max="10729" width="10.28515625" customWidth="1"/>
    <col min="10730" max="10730" width="10" customWidth="1"/>
    <col min="10731" max="10732" width="5.85546875" customWidth="1"/>
    <col min="10733" max="10733" width="5.7109375" customWidth="1"/>
    <col min="10734" max="10734" width="5.85546875" customWidth="1"/>
    <col min="10735" max="10735" width="5.5703125" customWidth="1"/>
    <col min="10736" max="10736" width="5.28515625" customWidth="1"/>
    <col min="10737" max="10737" width="4.85546875" customWidth="1"/>
    <col min="10738" max="10738" width="5.42578125" customWidth="1"/>
    <col min="10969" max="10969" width="3.85546875" customWidth="1"/>
    <col min="10970" max="10970" width="27" customWidth="1"/>
    <col min="10971" max="10971" width="5.42578125" customWidth="1"/>
    <col min="10972" max="10972" width="5.28515625" customWidth="1"/>
    <col min="10973" max="10974" width="5.85546875" customWidth="1"/>
    <col min="10975" max="10975" width="5.42578125" customWidth="1"/>
    <col min="10976" max="10976" width="6" customWidth="1"/>
    <col min="10977" max="10977" width="6.5703125" customWidth="1"/>
    <col min="10978" max="10982" width="5.85546875" customWidth="1"/>
    <col min="10983" max="10983" width="9.85546875" customWidth="1"/>
    <col min="10984" max="10984" width="9.42578125" customWidth="1"/>
    <col min="10985" max="10985" width="10.28515625" customWidth="1"/>
    <col min="10986" max="10986" width="10" customWidth="1"/>
    <col min="10987" max="10988" width="5.85546875" customWidth="1"/>
    <col min="10989" max="10989" width="5.7109375" customWidth="1"/>
    <col min="10990" max="10990" width="5.85546875" customWidth="1"/>
    <col min="10991" max="10991" width="5.5703125" customWidth="1"/>
    <col min="10992" max="10992" width="5.28515625" customWidth="1"/>
    <col min="10993" max="10993" width="4.85546875" customWidth="1"/>
    <col min="10994" max="10994" width="5.42578125" customWidth="1"/>
    <col min="11225" max="11225" width="3.85546875" customWidth="1"/>
    <col min="11226" max="11226" width="27" customWidth="1"/>
    <col min="11227" max="11227" width="5.42578125" customWidth="1"/>
    <col min="11228" max="11228" width="5.28515625" customWidth="1"/>
    <col min="11229" max="11230" width="5.85546875" customWidth="1"/>
    <col min="11231" max="11231" width="5.42578125" customWidth="1"/>
    <col min="11232" max="11232" width="6" customWidth="1"/>
    <col min="11233" max="11233" width="6.5703125" customWidth="1"/>
    <col min="11234" max="11238" width="5.85546875" customWidth="1"/>
    <col min="11239" max="11239" width="9.85546875" customWidth="1"/>
    <col min="11240" max="11240" width="9.42578125" customWidth="1"/>
    <col min="11241" max="11241" width="10.28515625" customWidth="1"/>
    <col min="11242" max="11242" width="10" customWidth="1"/>
    <col min="11243" max="11244" width="5.85546875" customWidth="1"/>
    <col min="11245" max="11245" width="5.7109375" customWidth="1"/>
    <col min="11246" max="11246" width="5.85546875" customWidth="1"/>
    <col min="11247" max="11247" width="5.5703125" customWidth="1"/>
    <col min="11248" max="11248" width="5.28515625" customWidth="1"/>
    <col min="11249" max="11249" width="4.85546875" customWidth="1"/>
    <col min="11250" max="11250" width="5.42578125" customWidth="1"/>
    <col min="11481" max="11481" width="3.85546875" customWidth="1"/>
    <col min="11482" max="11482" width="27" customWidth="1"/>
    <col min="11483" max="11483" width="5.42578125" customWidth="1"/>
    <col min="11484" max="11484" width="5.28515625" customWidth="1"/>
    <col min="11485" max="11486" width="5.85546875" customWidth="1"/>
    <col min="11487" max="11487" width="5.42578125" customWidth="1"/>
    <col min="11488" max="11488" width="6" customWidth="1"/>
    <col min="11489" max="11489" width="6.5703125" customWidth="1"/>
    <col min="11490" max="11494" width="5.85546875" customWidth="1"/>
    <col min="11495" max="11495" width="9.85546875" customWidth="1"/>
    <col min="11496" max="11496" width="9.42578125" customWidth="1"/>
    <col min="11497" max="11497" width="10.28515625" customWidth="1"/>
    <col min="11498" max="11498" width="10" customWidth="1"/>
    <col min="11499" max="11500" width="5.85546875" customWidth="1"/>
    <col min="11501" max="11501" width="5.7109375" customWidth="1"/>
    <col min="11502" max="11502" width="5.85546875" customWidth="1"/>
    <col min="11503" max="11503" width="5.5703125" customWidth="1"/>
    <col min="11504" max="11504" width="5.28515625" customWidth="1"/>
    <col min="11505" max="11505" width="4.85546875" customWidth="1"/>
    <col min="11506" max="11506" width="5.42578125" customWidth="1"/>
    <col min="11737" max="11737" width="3.85546875" customWidth="1"/>
    <col min="11738" max="11738" width="27" customWidth="1"/>
    <col min="11739" max="11739" width="5.42578125" customWidth="1"/>
    <col min="11740" max="11740" width="5.28515625" customWidth="1"/>
    <col min="11741" max="11742" width="5.85546875" customWidth="1"/>
    <col min="11743" max="11743" width="5.42578125" customWidth="1"/>
    <col min="11744" max="11744" width="6" customWidth="1"/>
    <col min="11745" max="11745" width="6.5703125" customWidth="1"/>
    <col min="11746" max="11750" width="5.85546875" customWidth="1"/>
    <col min="11751" max="11751" width="9.85546875" customWidth="1"/>
    <col min="11752" max="11752" width="9.42578125" customWidth="1"/>
    <col min="11753" max="11753" width="10.28515625" customWidth="1"/>
    <col min="11754" max="11754" width="10" customWidth="1"/>
    <col min="11755" max="11756" width="5.85546875" customWidth="1"/>
    <col min="11757" max="11757" width="5.7109375" customWidth="1"/>
    <col min="11758" max="11758" width="5.85546875" customWidth="1"/>
    <col min="11759" max="11759" width="5.5703125" customWidth="1"/>
    <col min="11760" max="11760" width="5.28515625" customWidth="1"/>
    <col min="11761" max="11761" width="4.85546875" customWidth="1"/>
    <col min="11762" max="11762" width="5.42578125" customWidth="1"/>
    <col min="11993" max="11993" width="3.85546875" customWidth="1"/>
    <col min="11994" max="11994" width="27" customWidth="1"/>
    <col min="11995" max="11995" width="5.42578125" customWidth="1"/>
    <col min="11996" max="11996" width="5.28515625" customWidth="1"/>
    <col min="11997" max="11998" width="5.85546875" customWidth="1"/>
    <col min="11999" max="11999" width="5.42578125" customWidth="1"/>
    <col min="12000" max="12000" width="6" customWidth="1"/>
    <col min="12001" max="12001" width="6.5703125" customWidth="1"/>
    <col min="12002" max="12006" width="5.85546875" customWidth="1"/>
    <col min="12007" max="12007" width="9.85546875" customWidth="1"/>
    <col min="12008" max="12008" width="9.42578125" customWidth="1"/>
    <col min="12009" max="12009" width="10.28515625" customWidth="1"/>
    <col min="12010" max="12010" width="10" customWidth="1"/>
    <col min="12011" max="12012" width="5.85546875" customWidth="1"/>
    <col min="12013" max="12013" width="5.7109375" customWidth="1"/>
    <col min="12014" max="12014" width="5.85546875" customWidth="1"/>
    <col min="12015" max="12015" width="5.5703125" customWidth="1"/>
    <col min="12016" max="12016" width="5.28515625" customWidth="1"/>
    <col min="12017" max="12017" width="4.85546875" customWidth="1"/>
    <col min="12018" max="12018" width="5.42578125" customWidth="1"/>
    <col min="12249" max="12249" width="3.85546875" customWidth="1"/>
    <col min="12250" max="12250" width="27" customWidth="1"/>
    <col min="12251" max="12251" width="5.42578125" customWidth="1"/>
    <col min="12252" max="12252" width="5.28515625" customWidth="1"/>
    <col min="12253" max="12254" width="5.85546875" customWidth="1"/>
    <col min="12255" max="12255" width="5.42578125" customWidth="1"/>
    <col min="12256" max="12256" width="6" customWidth="1"/>
    <col min="12257" max="12257" width="6.5703125" customWidth="1"/>
    <col min="12258" max="12262" width="5.85546875" customWidth="1"/>
    <col min="12263" max="12263" width="9.85546875" customWidth="1"/>
    <col min="12264" max="12264" width="9.42578125" customWidth="1"/>
    <col min="12265" max="12265" width="10.28515625" customWidth="1"/>
    <col min="12266" max="12266" width="10" customWidth="1"/>
    <col min="12267" max="12268" width="5.85546875" customWidth="1"/>
    <col min="12269" max="12269" width="5.7109375" customWidth="1"/>
    <col min="12270" max="12270" width="5.85546875" customWidth="1"/>
    <col min="12271" max="12271" width="5.5703125" customWidth="1"/>
    <col min="12272" max="12272" width="5.28515625" customWidth="1"/>
    <col min="12273" max="12273" width="4.85546875" customWidth="1"/>
    <col min="12274" max="12274" width="5.42578125" customWidth="1"/>
    <col min="12505" max="12505" width="3.85546875" customWidth="1"/>
    <col min="12506" max="12506" width="27" customWidth="1"/>
    <col min="12507" max="12507" width="5.42578125" customWidth="1"/>
    <col min="12508" max="12508" width="5.28515625" customWidth="1"/>
    <col min="12509" max="12510" width="5.85546875" customWidth="1"/>
    <col min="12511" max="12511" width="5.42578125" customWidth="1"/>
    <col min="12512" max="12512" width="6" customWidth="1"/>
    <col min="12513" max="12513" width="6.5703125" customWidth="1"/>
    <col min="12514" max="12518" width="5.85546875" customWidth="1"/>
    <col min="12519" max="12519" width="9.85546875" customWidth="1"/>
    <col min="12520" max="12520" width="9.42578125" customWidth="1"/>
    <col min="12521" max="12521" width="10.28515625" customWidth="1"/>
    <col min="12522" max="12522" width="10" customWidth="1"/>
    <col min="12523" max="12524" width="5.85546875" customWidth="1"/>
    <col min="12525" max="12525" width="5.7109375" customWidth="1"/>
    <col min="12526" max="12526" width="5.85546875" customWidth="1"/>
    <col min="12527" max="12527" width="5.5703125" customWidth="1"/>
    <col min="12528" max="12528" width="5.28515625" customWidth="1"/>
    <col min="12529" max="12529" width="4.85546875" customWidth="1"/>
    <col min="12530" max="12530" width="5.42578125" customWidth="1"/>
    <col min="12761" max="12761" width="3.85546875" customWidth="1"/>
    <col min="12762" max="12762" width="27" customWidth="1"/>
    <col min="12763" max="12763" width="5.42578125" customWidth="1"/>
    <col min="12764" max="12764" width="5.28515625" customWidth="1"/>
    <col min="12765" max="12766" width="5.85546875" customWidth="1"/>
    <col min="12767" max="12767" width="5.42578125" customWidth="1"/>
    <col min="12768" max="12768" width="6" customWidth="1"/>
    <col min="12769" max="12769" width="6.5703125" customWidth="1"/>
    <col min="12770" max="12774" width="5.85546875" customWidth="1"/>
    <col min="12775" max="12775" width="9.85546875" customWidth="1"/>
    <col min="12776" max="12776" width="9.42578125" customWidth="1"/>
    <col min="12777" max="12777" width="10.28515625" customWidth="1"/>
    <col min="12778" max="12778" width="10" customWidth="1"/>
    <col min="12779" max="12780" width="5.85546875" customWidth="1"/>
    <col min="12781" max="12781" width="5.7109375" customWidth="1"/>
    <col min="12782" max="12782" width="5.85546875" customWidth="1"/>
    <col min="12783" max="12783" width="5.5703125" customWidth="1"/>
    <col min="12784" max="12784" width="5.28515625" customWidth="1"/>
    <col min="12785" max="12785" width="4.85546875" customWidth="1"/>
    <col min="12786" max="12786" width="5.42578125" customWidth="1"/>
    <col min="13017" max="13017" width="3.85546875" customWidth="1"/>
    <col min="13018" max="13018" width="27" customWidth="1"/>
    <col min="13019" max="13019" width="5.42578125" customWidth="1"/>
    <col min="13020" max="13020" width="5.28515625" customWidth="1"/>
    <col min="13021" max="13022" width="5.85546875" customWidth="1"/>
    <col min="13023" max="13023" width="5.42578125" customWidth="1"/>
    <col min="13024" max="13024" width="6" customWidth="1"/>
    <col min="13025" max="13025" width="6.5703125" customWidth="1"/>
    <col min="13026" max="13030" width="5.85546875" customWidth="1"/>
    <col min="13031" max="13031" width="9.85546875" customWidth="1"/>
    <col min="13032" max="13032" width="9.42578125" customWidth="1"/>
    <col min="13033" max="13033" width="10.28515625" customWidth="1"/>
    <col min="13034" max="13034" width="10" customWidth="1"/>
    <col min="13035" max="13036" width="5.85546875" customWidth="1"/>
    <col min="13037" max="13037" width="5.7109375" customWidth="1"/>
    <col min="13038" max="13038" width="5.85546875" customWidth="1"/>
    <col min="13039" max="13039" width="5.5703125" customWidth="1"/>
    <col min="13040" max="13040" width="5.28515625" customWidth="1"/>
    <col min="13041" max="13041" width="4.85546875" customWidth="1"/>
    <col min="13042" max="13042" width="5.42578125" customWidth="1"/>
    <col min="13273" max="13273" width="3.85546875" customWidth="1"/>
    <col min="13274" max="13274" width="27" customWidth="1"/>
    <col min="13275" max="13275" width="5.42578125" customWidth="1"/>
    <col min="13276" max="13276" width="5.28515625" customWidth="1"/>
    <col min="13277" max="13278" width="5.85546875" customWidth="1"/>
    <col min="13279" max="13279" width="5.42578125" customWidth="1"/>
    <col min="13280" max="13280" width="6" customWidth="1"/>
    <col min="13281" max="13281" width="6.5703125" customWidth="1"/>
    <col min="13282" max="13286" width="5.85546875" customWidth="1"/>
    <col min="13287" max="13287" width="9.85546875" customWidth="1"/>
    <col min="13288" max="13288" width="9.42578125" customWidth="1"/>
    <col min="13289" max="13289" width="10.28515625" customWidth="1"/>
    <col min="13290" max="13290" width="10" customWidth="1"/>
    <col min="13291" max="13292" width="5.85546875" customWidth="1"/>
    <col min="13293" max="13293" width="5.7109375" customWidth="1"/>
    <col min="13294" max="13294" width="5.85546875" customWidth="1"/>
    <col min="13295" max="13295" width="5.5703125" customWidth="1"/>
    <col min="13296" max="13296" width="5.28515625" customWidth="1"/>
    <col min="13297" max="13297" width="4.85546875" customWidth="1"/>
    <col min="13298" max="13298" width="5.42578125" customWidth="1"/>
    <col min="13529" max="13529" width="3.85546875" customWidth="1"/>
    <col min="13530" max="13530" width="27" customWidth="1"/>
    <col min="13531" max="13531" width="5.42578125" customWidth="1"/>
    <col min="13532" max="13532" width="5.28515625" customWidth="1"/>
    <col min="13533" max="13534" width="5.85546875" customWidth="1"/>
    <col min="13535" max="13535" width="5.42578125" customWidth="1"/>
    <col min="13536" max="13536" width="6" customWidth="1"/>
    <col min="13537" max="13537" width="6.5703125" customWidth="1"/>
    <col min="13538" max="13542" width="5.85546875" customWidth="1"/>
    <col min="13543" max="13543" width="9.85546875" customWidth="1"/>
    <col min="13544" max="13544" width="9.42578125" customWidth="1"/>
    <col min="13545" max="13545" width="10.28515625" customWidth="1"/>
    <col min="13546" max="13546" width="10" customWidth="1"/>
    <col min="13547" max="13548" width="5.85546875" customWidth="1"/>
    <col min="13549" max="13549" width="5.7109375" customWidth="1"/>
    <col min="13550" max="13550" width="5.85546875" customWidth="1"/>
    <col min="13551" max="13551" width="5.5703125" customWidth="1"/>
    <col min="13552" max="13552" width="5.28515625" customWidth="1"/>
    <col min="13553" max="13553" width="4.85546875" customWidth="1"/>
    <col min="13554" max="13554" width="5.42578125" customWidth="1"/>
    <col min="13785" max="13785" width="3.85546875" customWidth="1"/>
    <col min="13786" max="13786" width="27" customWidth="1"/>
    <col min="13787" max="13787" width="5.42578125" customWidth="1"/>
    <col min="13788" max="13788" width="5.28515625" customWidth="1"/>
    <col min="13789" max="13790" width="5.85546875" customWidth="1"/>
    <col min="13791" max="13791" width="5.42578125" customWidth="1"/>
    <col min="13792" max="13792" width="6" customWidth="1"/>
    <col min="13793" max="13793" width="6.5703125" customWidth="1"/>
    <col min="13794" max="13798" width="5.85546875" customWidth="1"/>
    <col min="13799" max="13799" width="9.85546875" customWidth="1"/>
    <col min="13800" max="13800" width="9.42578125" customWidth="1"/>
    <col min="13801" max="13801" width="10.28515625" customWidth="1"/>
    <col min="13802" max="13802" width="10" customWidth="1"/>
    <col min="13803" max="13804" width="5.85546875" customWidth="1"/>
    <col min="13805" max="13805" width="5.7109375" customWidth="1"/>
    <col min="13806" max="13806" width="5.85546875" customWidth="1"/>
    <col min="13807" max="13807" width="5.5703125" customWidth="1"/>
    <col min="13808" max="13808" width="5.28515625" customWidth="1"/>
    <col min="13809" max="13809" width="4.85546875" customWidth="1"/>
    <col min="13810" max="13810" width="5.42578125" customWidth="1"/>
    <col min="14041" max="14041" width="3.85546875" customWidth="1"/>
    <col min="14042" max="14042" width="27" customWidth="1"/>
    <col min="14043" max="14043" width="5.42578125" customWidth="1"/>
    <col min="14044" max="14044" width="5.28515625" customWidth="1"/>
    <col min="14045" max="14046" width="5.85546875" customWidth="1"/>
    <col min="14047" max="14047" width="5.42578125" customWidth="1"/>
    <col min="14048" max="14048" width="6" customWidth="1"/>
    <col min="14049" max="14049" width="6.5703125" customWidth="1"/>
    <col min="14050" max="14054" width="5.85546875" customWidth="1"/>
    <col min="14055" max="14055" width="9.85546875" customWidth="1"/>
    <col min="14056" max="14056" width="9.42578125" customWidth="1"/>
    <col min="14057" max="14057" width="10.28515625" customWidth="1"/>
    <col min="14058" max="14058" width="10" customWidth="1"/>
    <col min="14059" max="14060" width="5.85546875" customWidth="1"/>
    <col min="14061" max="14061" width="5.7109375" customWidth="1"/>
    <col min="14062" max="14062" width="5.85546875" customWidth="1"/>
    <col min="14063" max="14063" width="5.5703125" customWidth="1"/>
    <col min="14064" max="14064" width="5.28515625" customWidth="1"/>
    <col min="14065" max="14065" width="4.85546875" customWidth="1"/>
    <col min="14066" max="14066" width="5.42578125" customWidth="1"/>
    <col min="14297" max="14297" width="3.85546875" customWidth="1"/>
    <col min="14298" max="14298" width="27" customWidth="1"/>
    <col min="14299" max="14299" width="5.42578125" customWidth="1"/>
    <col min="14300" max="14300" width="5.28515625" customWidth="1"/>
    <col min="14301" max="14302" width="5.85546875" customWidth="1"/>
    <col min="14303" max="14303" width="5.42578125" customWidth="1"/>
    <col min="14304" max="14304" width="6" customWidth="1"/>
    <col min="14305" max="14305" width="6.5703125" customWidth="1"/>
    <col min="14306" max="14310" width="5.85546875" customWidth="1"/>
    <col min="14311" max="14311" width="9.85546875" customWidth="1"/>
    <col min="14312" max="14312" width="9.42578125" customWidth="1"/>
    <col min="14313" max="14313" width="10.28515625" customWidth="1"/>
    <col min="14314" max="14314" width="10" customWidth="1"/>
    <col min="14315" max="14316" width="5.85546875" customWidth="1"/>
    <col min="14317" max="14317" width="5.7109375" customWidth="1"/>
    <col min="14318" max="14318" width="5.85546875" customWidth="1"/>
    <col min="14319" max="14319" width="5.5703125" customWidth="1"/>
    <col min="14320" max="14320" width="5.28515625" customWidth="1"/>
    <col min="14321" max="14321" width="4.85546875" customWidth="1"/>
    <col min="14322" max="14322" width="5.42578125" customWidth="1"/>
    <col min="14553" max="14553" width="3.85546875" customWidth="1"/>
    <col min="14554" max="14554" width="27" customWidth="1"/>
    <col min="14555" max="14555" width="5.42578125" customWidth="1"/>
    <col min="14556" max="14556" width="5.28515625" customWidth="1"/>
    <col min="14557" max="14558" width="5.85546875" customWidth="1"/>
    <col min="14559" max="14559" width="5.42578125" customWidth="1"/>
    <col min="14560" max="14560" width="6" customWidth="1"/>
    <col min="14561" max="14561" width="6.5703125" customWidth="1"/>
    <col min="14562" max="14566" width="5.85546875" customWidth="1"/>
    <col min="14567" max="14567" width="9.85546875" customWidth="1"/>
    <col min="14568" max="14568" width="9.42578125" customWidth="1"/>
    <col min="14569" max="14569" width="10.28515625" customWidth="1"/>
    <col min="14570" max="14570" width="10" customWidth="1"/>
    <col min="14571" max="14572" width="5.85546875" customWidth="1"/>
    <col min="14573" max="14573" width="5.7109375" customWidth="1"/>
    <col min="14574" max="14574" width="5.85546875" customWidth="1"/>
    <col min="14575" max="14575" width="5.5703125" customWidth="1"/>
    <col min="14576" max="14576" width="5.28515625" customWidth="1"/>
    <col min="14577" max="14577" width="4.85546875" customWidth="1"/>
    <col min="14578" max="14578" width="5.42578125" customWidth="1"/>
    <col min="14809" max="14809" width="3.85546875" customWidth="1"/>
    <col min="14810" max="14810" width="27" customWidth="1"/>
    <col min="14811" max="14811" width="5.42578125" customWidth="1"/>
    <col min="14812" max="14812" width="5.28515625" customWidth="1"/>
    <col min="14813" max="14814" width="5.85546875" customWidth="1"/>
    <col min="14815" max="14815" width="5.42578125" customWidth="1"/>
    <col min="14816" max="14816" width="6" customWidth="1"/>
    <col min="14817" max="14817" width="6.5703125" customWidth="1"/>
    <col min="14818" max="14822" width="5.85546875" customWidth="1"/>
    <col min="14823" max="14823" width="9.85546875" customWidth="1"/>
    <col min="14824" max="14824" width="9.42578125" customWidth="1"/>
    <col min="14825" max="14825" width="10.28515625" customWidth="1"/>
    <col min="14826" max="14826" width="10" customWidth="1"/>
    <col min="14827" max="14828" width="5.85546875" customWidth="1"/>
    <col min="14829" max="14829" width="5.7109375" customWidth="1"/>
    <col min="14830" max="14830" width="5.85546875" customWidth="1"/>
    <col min="14831" max="14831" width="5.5703125" customWidth="1"/>
    <col min="14832" max="14832" width="5.28515625" customWidth="1"/>
    <col min="14833" max="14833" width="4.85546875" customWidth="1"/>
    <col min="14834" max="14834" width="5.42578125" customWidth="1"/>
    <col min="15065" max="15065" width="3.85546875" customWidth="1"/>
    <col min="15066" max="15066" width="27" customWidth="1"/>
    <col min="15067" max="15067" width="5.42578125" customWidth="1"/>
    <col min="15068" max="15068" width="5.28515625" customWidth="1"/>
    <col min="15069" max="15070" width="5.85546875" customWidth="1"/>
    <col min="15071" max="15071" width="5.42578125" customWidth="1"/>
    <col min="15072" max="15072" width="6" customWidth="1"/>
    <col min="15073" max="15073" width="6.5703125" customWidth="1"/>
    <col min="15074" max="15078" width="5.85546875" customWidth="1"/>
    <col min="15079" max="15079" width="9.85546875" customWidth="1"/>
    <col min="15080" max="15080" width="9.42578125" customWidth="1"/>
    <col min="15081" max="15081" width="10.28515625" customWidth="1"/>
    <col min="15082" max="15082" width="10" customWidth="1"/>
    <col min="15083" max="15084" width="5.85546875" customWidth="1"/>
    <col min="15085" max="15085" width="5.7109375" customWidth="1"/>
    <col min="15086" max="15086" width="5.85546875" customWidth="1"/>
    <col min="15087" max="15087" width="5.5703125" customWidth="1"/>
    <col min="15088" max="15088" width="5.28515625" customWidth="1"/>
    <col min="15089" max="15089" width="4.85546875" customWidth="1"/>
    <col min="15090" max="15090" width="5.42578125" customWidth="1"/>
    <col min="15321" max="15321" width="3.85546875" customWidth="1"/>
    <col min="15322" max="15322" width="27" customWidth="1"/>
    <col min="15323" max="15323" width="5.42578125" customWidth="1"/>
    <col min="15324" max="15324" width="5.28515625" customWidth="1"/>
    <col min="15325" max="15326" width="5.85546875" customWidth="1"/>
    <col min="15327" max="15327" width="5.42578125" customWidth="1"/>
    <col min="15328" max="15328" width="6" customWidth="1"/>
    <col min="15329" max="15329" width="6.5703125" customWidth="1"/>
    <col min="15330" max="15334" width="5.85546875" customWidth="1"/>
    <col min="15335" max="15335" width="9.85546875" customWidth="1"/>
    <col min="15336" max="15336" width="9.42578125" customWidth="1"/>
    <col min="15337" max="15337" width="10.28515625" customWidth="1"/>
    <col min="15338" max="15338" width="10" customWidth="1"/>
    <col min="15339" max="15340" width="5.85546875" customWidth="1"/>
    <col min="15341" max="15341" width="5.7109375" customWidth="1"/>
    <col min="15342" max="15342" width="5.85546875" customWidth="1"/>
    <col min="15343" max="15343" width="5.5703125" customWidth="1"/>
    <col min="15344" max="15344" width="5.28515625" customWidth="1"/>
    <col min="15345" max="15345" width="4.85546875" customWidth="1"/>
    <col min="15346" max="15346" width="5.42578125" customWidth="1"/>
    <col min="15577" max="15577" width="3.85546875" customWidth="1"/>
    <col min="15578" max="15578" width="27" customWidth="1"/>
    <col min="15579" max="15579" width="5.42578125" customWidth="1"/>
    <col min="15580" max="15580" width="5.28515625" customWidth="1"/>
    <col min="15581" max="15582" width="5.85546875" customWidth="1"/>
    <col min="15583" max="15583" width="5.42578125" customWidth="1"/>
    <col min="15584" max="15584" width="6" customWidth="1"/>
    <col min="15585" max="15585" width="6.5703125" customWidth="1"/>
    <col min="15586" max="15590" width="5.85546875" customWidth="1"/>
    <col min="15591" max="15591" width="9.85546875" customWidth="1"/>
    <col min="15592" max="15592" width="9.42578125" customWidth="1"/>
    <col min="15593" max="15593" width="10.28515625" customWidth="1"/>
    <col min="15594" max="15594" width="10" customWidth="1"/>
    <col min="15595" max="15596" width="5.85546875" customWidth="1"/>
    <col min="15597" max="15597" width="5.7109375" customWidth="1"/>
    <col min="15598" max="15598" width="5.85546875" customWidth="1"/>
    <col min="15599" max="15599" width="5.5703125" customWidth="1"/>
    <col min="15600" max="15600" width="5.28515625" customWidth="1"/>
    <col min="15601" max="15601" width="4.85546875" customWidth="1"/>
    <col min="15602" max="15602" width="5.42578125" customWidth="1"/>
    <col min="15833" max="15833" width="3.85546875" customWidth="1"/>
    <col min="15834" max="15834" width="27" customWidth="1"/>
    <col min="15835" max="15835" width="5.42578125" customWidth="1"/>
    <col min="15836" max="15836" width="5.28515625" customWidth="1"/>
    <col min="15837" max="15838" width="5.85546875" customWidth="1"/>
    <col min="15839" max="15839" width="5.42578125" customWidth="1"/>
    <col min="15840" max="15840" width="6" customWidth="1"/>
    <col min="15841" max="15841" width="6.5703125" customWidth="1"/>
    <col min="15842" max="15846" width="5.85546875" customWidth="1"/>
    <col min="15847" max="15847" width="9.85546875" customWidth="1"/>
    <col min="15848" max="15848" width="9.42578125" customWidth="1"/>
    <col min="15849" max="15849" width="10.28515625" customWidth="1"/>
    <col min="15850" max="15850" width="10" customWidth="1"/>
    <col min="15851" max="15852" width="5.85546875" customWidth="1"/>
    <col min="15853" max="15853" width="5.7109375" customWidth="1"/>
    <col min="15854" max="15854" width="5.85546875" customWidth="1"/>
    <col min="15855" max="15855" width="5.5703125" customWidth="1"/>
    <col min="15856" max="15856" width="5.28515625" customWidth="1"/>
    <col min="15857" max="15857" width="4.85546875" customWidth="1"/>
    <col min="15858" max="15858" width="5.42578125" customWidth="1"/>
    <col min="16089" max="16089" width="3.85546875" customWidth="1"/>
    <col min="16090" max="16090" width="27" customWidth="1"/>
    <col min="16091" max="16091" width="5.42578125" customWidth="1"/>
    <col min="16092" max="16092" width="5.28515625" customWidth="1"/>
    <col min="16093" max="16094" width="5.85546875" customWidth="1"/>
    <col min="16095" max="16095" width="5.42578125" customWidth="1"/>
    <col min="16096" max="16096" width="6" customWidth="1"/>
    <col min="16097" max="16097" width="6.5703125" customWidth="1"/>
    <col min="16098" max="16102" width="5.85546875" customWidth="1"/>
    <col min="16103" max="16103" width="9.85546875" customWidth="1"/>
    <col min="16104" max="16104" width="9.42578125" customWidth="1"/>
    <col min="16105" max="16105" width="10.28515625" customWidth="1"/>
    <col min="16106" max="16106" width="10" customWidth="1"/>
    <col min="16107" max="16108" width="5.85546875" customWidth="1"/>
    <col min="16109" max="16109" width="5.7109375" customWidth="1"/>
    <col min="16110" max="16110" width="5.85546875" customWidth="1"/>
    <col min="16111" max="16111" width="5.5703125" customWidth="1"/>
    <col min="16112" max="16112" width="5.28515625" customWidth="1"/>
    <col min="16113" max="16113" width="4.85546875" customWidth="1"/>
    <col min="16114" max="16114" width="5.42578125" customWidth="1"/>
  </cols>
  <sheetData>
    <row r="1" spans="1:48" ht="18.75" customHeight="1">
      <c r="A1" s="294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48" ht="15.75">
      <c r="A2" s="295" t="s">
        <v>123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48" ht="20.25">
      <c r="A3" s="296" t="s">
        <v>143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48">
      <c r="A4" s="2"/>
      <c r="B4" s="19"/>
      <c r="C4" s="128" t="s">
        <v>43</v>
      </c>
      <c r="D4" s="283" t="s">
        <v>116</v>
      </c>
      <c r="E4" s="284"/>
      <c r="F4" s="285"/>
      <c r="G4" s="119" t="s">
        <v>43</v>
      </c>
      <c r="H4" s="291" t="s">
        <v>119</v>
      </c>
      <c r="I4" s="292"/>
      <c r="J4" s="293"/>
      <c r="K4" s="129" t="s">
        <v>43</v>
      </c>
      <c r="L4" s="291" t="s">
        <v>98</v>
      </c>
      <c r="M4" s="292"/>
      <c r="N4" s="293"/>
      <c r="O4" s="130" t="s">
        <v>43</v>
      </c>
      <c r="P4" s="286" t="s">
        <v>118</v>
      </c>
      <c r="Q4" s="287"/>
      <c r="R4" s="288"/>
      <c r="S4" s="130" t="s">
        <v>43</v>
      </c>
      <c r="T4" s="286" t="s">
        <v>120</v>
      </c>
      <c r="U4" s="287"/>
      <c r="V4" s="288"/>
      <c r="W4" s="2"/>
      <c r="X4" s="19"/>
      <c r="Y4" s="119" t="s">
        <v>43</v>
      </c>
      <c r="Z4" s="283" t="s">
        <v>117</v>
      </c>
      <c r="AA4" s="284"/>
      <c r="AB4" s="285"/>
      <c r="AC4" s="119" t="s">
        <v>43</v>
      </c>
      <c r="AD4" s="291" t="s">
        <v>121</v>
      </c>
      <c r="AE4" s="292"/>
      <c r="AF4" s="293"/>
      <c r="AG4" s="119" t="s">
        <v>43</v>
      </c>
      <c r="AH4" s="291" t="s">
        <v>133</v>
      </c>
      <c r="AI4" s="292"/>
      <c r="AJ4" s="293"/>
      <c r="AK4" s="119" t="s">
        <v>43</v>
      </c>
      <c r="AL4" s="291" t="s">
        <v>134</v>
      </c>
      <c r="AM4" s="292"/>
      <c r="AN4" s="293"/>
      <c r="AO4" s="119" t="s">
        <v>43</v>
      </c>
      <c r="AP4" s="291" t="s">
        <v>135</v>
      </c>
      <c r="AQ4" s="292"/>
      <c r="AR4" s="293"/>
      <c r="AS4" s="119" t="s">
        <v>43</v>
      </c>
      <c r="AT4" s="291" t="s">
        <v>142</v>
      </c>
      <c r="AU4" s="292"/>
      <c r="AV4" s="293"/>
    </row>
    <row r="5" spans="1:48">
      <c r="A5" s="4" t="s">
        <v>9</v>
      </c>
      <c r="B5" s="20" t="s">
        <v>10</v>
      </c>
      <c r="C5" s="132"/>
      <c r="D5" s="133" t="s">
        <v>46</v>
      </c>
      <c r="E5" s="134" t="s">
        <v>47</v>
      </c>
      <c r="F5" s="133" t="s">
        <v>48</v>
      </c>
      <c r="G5" s="135"/>
      <c r="H5" s="133" t="s">
        <v>46</v>
      </c>
      <c r="I5" s="133" t="s">
        <v>47</v>
      </c>
      <c r="J5" s="133" t="s">
        <v>48</v>
      </c>
      <c r="K5" s="135"/>
      <c r="L5" s="136" t="s">
        <v>46</v>
      </c>
      <c r="M5" s="136" t="s">
        <v>47</v>
      </c>
      <c r="N5" s="136" t="s">
        <v>48</v>
      </c>
      <c r="O5" s="137"/>
      <c r="P5" s="138" t="s">
        <v>46</v>
      </c>
      <c r="Q5" s="138" t="s">
        <v>47</v>
      </c>
      <c r="R5" s="139" t="s">
        <v>48</v>
      </c>
      <c r="S5" s="137"/>
      <c r="T5" s="138" t="s">
        <v>46</v>
      </c>
      <c r="U5" s="138" t="s">
        <v>47</v>
      </c>
      <c r="V5" s="139" t="s">
        <v>48</v>
      </c>
      <c r="W5" s="4" t="s">
        <v>9</v>
      </c>
      <c r="X5" s="20" t="s">
        <v>10</v>
      </c>
      <c r="Y5" s="135"/>
      <c r="Z5" s="133" t="s">
        <v>46</v>
      </c>
      <c r="AA5" s="134" t="s">
        <v>47</v>
      </c>
      <c r="AB5" s="136" t="s">
        <v>48</v>
      </c>
      <c r="AC5" s="135"/>
      <c r="AD5" s="133" t="s">
        <v>46</v>
      </c>
      <c r="AE5" s="133" t="s">
        <v>47</v>
      </c>
      <c r="AF5" s="136" t="s">
        <v>48</v>
      </c>
      <c r="AG5" s="135"/>
      <c r="AH5" s="133" t="s">
        <v>46</v>
      </c>
      <c r="AI5" s="133" t="s">
        <v>47</v>
      </c>
      <c r="AJ5" s="136" t="s">
        <v>48</v>
      </c>
      <c r="AK5" s="135"/>
      <c r="AL5" s="133" t="s">
        <v>46</v>
      </c>
      <c r="AM5" s="133" t="s">
        <v>47</v>
      </c>
      <c r="AN5" s="136" t="s">
        <v>48</v>
      </c>
      <c r="AO5" s="135"/>
      <c r="AP5" s="133" t="s">
        <v>46</v>
      </c>
      <c r="AQ5" s="133" t="s">
        <v>47</v>
      </c>
      <c r="AR5" s="136" t="s">
        <v>48</v>
      </c>
      <c r="AS5" s="135"/>
      <c r="AT5" s="133" t="s">
        <v>46</v>
      </c>
      <c r="AU5" s="133" t="s">
        <v>47</v>
      </c>
      <c r="AV5" s="136" t="s">
        <v>48</v>
      </c>
    </row>
    <row r="6" spans="1:48">
      <c r="A6" s="5" t="s">
        <v>18</v>
      </c>
      <c r="B6" s="21"/>
      <c r="C6" s="141"/>
      <c r="D6" s="142" t="s">
        <v>49</v>
      </c>
      <c r="E6" s="143" t="s">
        <v>49</v>
      </c>
      <c r="F6" s="142" t="s">
        <v>50</v>
      </c>
      <c r="G6" s="144"/>
      <c r="H6" s="142" t="s">
        <v>49</v>
      </c>
      <c r="I6" s="143" t="s">
        <v>49</v>
      </c>
      <c r="J6" s="142" t="s">
        <v>50</v>
      </c>
      <c r="K6" s="144"/>
      <c r="L6" s="145" t="s">
        <v>49</v>
      </c>
      <c r="M6" s="146" t="s">
        <v>49</v>
      </c>
      <c r="N6" s="145" t="s">
        <v>50</v>
      </c>
      <c r="O6" s="147"/>
      <c r="P6" s="148" t="s">
        <v>49</v>
      </c>
      <c r="Q6" s="148" t="s">
        <v>49</v>
      </c>
      <c r="R6" s="149" t="s">
        <v>15</v>
      </c>
      <c r="S6" s="147"/>
      <c r="T6" s="148" t="s">
        <v>49</v>
      </c>
      <c r="U6" s="148" t="s">
        <v>49</v>
      </c>
      <c r="V6" s="149" t="s">
        <v>15</v>
      </c>
      <c r="W6" s="5" t="s">
        <v>18</v>
      </c>
      <c r="X6" s="21"/>
      <c r="Y6" s="150"/>
      <c r="Z6" s="142" t="s">
        <v>49</v>
      </c>
      <c r="AA6" s="143" t="s">
        <v>49</v>
      </c>
      <c r="AB6" s="145" t="s">
        <v>50</v>
      </c>
      <c r="AC6" s="144"/>
      <c r="AD6" s="142" t="s">
        <v>49</v>
      </c>
      <c r="AE6" s="143" t="s">
        <v>49</v>
      </c>
      <c r="AF6" s="145" t="s">
        <v>50</v>
      </c>
      <c r="AG6" s="144"/>
      <c r="AH6" s="142" t="s">
        <v>49</v>
      </c>
      <c r="AI6" s="143" t="s">
        <v>49</v>
      </c>
      <c r="AJ6" s="145" t="s">
        <v>50</v>
      </c>
      <c r="AK6" s="144"/>
      <c r="AL6" s="142" t="s">
        <v>49</v>
      </c>
      <c r="AM6" s="143" t="s">
        <v>49</v>
      </c>
      <c r="AN6" s="145" t="s">
        <v>50</v>
      </c>
      <c r="AO6" s="144"/>
      <c r="AP6" s="142" t="s">
        <v>49</v>
      </c>
      <c r="AQ6" s="143" t="s">
        <v>49</v>
      </c>
      <c r="AR6" s="145" t="s">
        <v>50</v>
      </c>
      <c r="AS6" s="144"/>
      <c r="AT6" s="142" t="s">
        <v>49</v>
      </c>
      <c r="AU6" s="143" t="s">
        <v>49</v>
      </c>
      <c r="AV6" s="145" t="s">
        <v>50</v>
      </c>
    </row>
    <row r="7" spans="1:48" ht="13.5" customHeight="1">
      <c r="A7" s="9">
        <v>1</v>
      </c>
      <c r="B7" s="22" t="s">
        <v>51</v>
      </c>
      <c r="C7" s="151"/>
      <c r="D7" s="102"/>
      <c r="E7" s="103"/>
      <c r="F7" s="152" t="e">
        <f>E7/D7*10</f>
        <v>#DIV/0!</v>
      </c>
      <c r="G7" s="135"/>
      <c r="H7" s="153"/>
      <c r="I7" s="154"/>
      <c r="J7" s="155" t="e">
        <f>I7/H7*10</f>
        <v>#DIV/0!</v>
      </c>
      <c r="K7" s="135"/>
      <c r="L7" s="135"/>
      <c r="M7" s="156"/>
      <c r="N7" s="152" t="e">
        <f>M7/L7*10</f>
        <v>#DIV/0!</v>
      </c>
      <c r="O7" s="95"/>
      <c r="P7" s="92"/>
      <c r="Q7" s="92"/>
      <c r="R7" s="103" t="e">
        <f t="shared" ref="R7:R34" si="0">Q7/P7*10</f>
        <v>#DIV/0!</v>
      </c>
      <c r="S7" s="95"/>
      <c r="T7" s="92"/>
      <c r="U7" s="92"/>
      <c r="V7" s="103" t="e">
        <f t="shared" ref="V7:V28" si="1">U7/T7*10</f>
        <v>#DIV/0!</v>
      </c>
      <c r="W7" s="9">
        <v>1</v>
      </c>
      <c r="X7" s="22" t="s">
        <v>51</v>
      </c>
      <c r="Y7" s="151"/>
      <c r="Z7" s="102"/>
      <c r="AA7" s="103"/>
      <c r="AB7" s="152" t="e">
        <f>AA7/Z7*10</f>
        <v>#DIV/0!</v>
      </c>
      <c r="AC7" s="135"/>
      <c r="AD7" s="153"/>
      <c r="AE7" s="154"/>
      <c r="AF7" s="155" t="e">
        <f>AE7/AD7*10</f>
        <v>#DIV/0!</v>
      </c>
      <c r="AG7" s="135"/>
      <c r="AH7" s="153"/>
      <c r="AI7" s="154"/>
      <c r="AJ7" s="155" t="e">
        <f>AI7/AH7*10</f>
        <v>#DIV/0!</v>
      </c>
      <c r="AK7" s="135"/>
      <c r="AL7" s="153"/>
      <c r="AM7" s="154"/>
      <c r="AN7" s="155" t="e">
        <f>AM7/AL7*10</f>
        <v>#DIV/0!</v>
      </c>
      <c r="AO7" s="135"/>
      <c r="AP7" s="153"/>
      <c r="AQ7" s="154"/>
      <c r="AR7" s="155" t="e">
        <f>AQ7/AP7*10</f>
        <v>#DIV/0!</v>
      </c>
      <c r="AS7" s="135"/>
      <c r="AT7" s="153"/>
      <c r="AU7" s="154"/>
      <c r="AV7" s="155" t="e">
        <f>AU7/AT7*10</f>
        <v>#DIV/0!</v>
      </c>
    </row>
    <row r="8" spans="1:48" ht="14.25" customHeight="1">
      <c r="A8" s="8">
        <v>2</v>
      </c>
      <c r="B8" s="12" t="s">
        <v>52</v>
      </c>
      <c r="C8" s="151"/>
      <c r="D8" s="102"/>
      <c r="E8" s="103"/>
      <c r="F8" s="152" t="e">
        <f t="shared" ref="F8:F34" si="2">E8/D8*10</f>
        <v>#DIV/0!</v>
      </c>
      <c r="G8" s="155"/>
      <c r="H8" s="157"/>
      <c r="I8" s="158"/>
      <c r="J8" s="155" t="e">
        <f t="shared" ref="J8:J34" si="3">I8/H8*10</f>
        <v>#DIV/0!</v>
      </c>
      <c r="K8" s="155"/>
      <c r="L8" s="155"/>
      <c r="M8" s="125"/>
      <c r="N8" s="159" t="e">
        <f t="shared" ref="N8:N34" si="4">M8/L8*10</f>
        <v>#DIV/0!</v>
      </c>
      <c r="O8" s="101"/>
      <c r="P8" s="93"/>
      <c r="Q8" s="93"/>
      <c r="R8" s="103" t="e">
        <f t="shared" si="0"/>
        <v>#DIV/0!</v>
      </c>
      <c r="S8" s="101"/>
      <c r="T8" s="93"/>
      <c r="U8" s="93"/>
      <c r="V8" s="103" t="e">
        <f t="shared" si="1"/>
        <v>#DIV/0!</v>
      </c>
      <c r="W8" s="8">
        <v>2</v>
      </c>
      <c r="X8" s="12" t="s">
        <v>52</v>
      </c>
      <c r="Y8" s="151"/>
      <c r="Z8" s="102"/>
      <c r="AA8" s="103"/>
      <c r="AB8" s="152" t="e">
        <f t="shared" ref="AB8:AB34" si="5">AA8/Z8*10</f>
        <v>#DIV/0!</v>
      </c>
      <c r="AC8" s="155"/>
      <c r="AD8" s="157"/>
      <c r="AE8" s="158"/>
      <c r="AF8" s="155" t="e">
        <f t="shared" ref="AF8:AF34" si="6">AE8/AD8*10</f>
        <v>#DIV/0!</v>
      </c>
      <c r="AG8" s="155"/>
      <c r="AH8" s="157"/>
      <c r="AI8" s="158"/>
      <c r="AJ8" s="155" t="e">
        <f t="shared" ref="AJ8:AJ34" si="7">AI8/AH8*10</f>
        <v>#DIV/0!</v>
      </c>
      <c r="AK8" s="155"/>
      <c r="AL8" s="157"/>
      <c r="AM8" s="158"/>
      <c r="AN8" s="155" t="e">
        <f t="shared" ref="AN8:AN34" si="8">AM8/AL8*10</f>
        <v>#DIV/0!</v>
      </c>
      <c r="AO8" s="155"/>
      <c r="AP8" s="157"/>
      <c r="AQ8" s="158"/>
      <c r="AR8" s="155" t="e">
        <f t="shared" ref="AR8:AR34" si="9">AQ8/AP8*10</f>
        <v>#DIV/0!</v>
      </c>
      <c r="AS8" s="155"/>
      <c r="AT8" s="157"/>
      <c r="AU8" s="158"/>
      <c r="AV8" s="155" t="e">
        <f t="shared" ref="AV8:AV34" si="10">AU8/AT8*10</f>
        <v>#DIV/0!</v>
      </c>
    </row>
    <row r="9" spans="1:48" ht="15" customHeight="1">
      <c r="A9" s="8">
        <v>3</v>
      </c>
      <c r="B9" s="12" t="s">
        <v>53</v>
      </c>
      <c r="C9" s="130"/>
      <c r="D9" s="160"/>
      <c r="E9" s="161"/>
      <c r="F9" s="152" t="e">
        <f t="shared" si="2"/>
        <v>#DIV/0!</v>
      </c>
      <c r="G9" s="144"/>
      <c r="H9" s="155"/>
      <c r="I9" s="162"/>
      <c r="J9" s="155" t="e">
        <f t="shared" si="3"/>
        <v>#DIV/0!</v>
      </c>
      <c r="K9" s="144"/>
      <c r="L9" s="157"/>
      <c r="M9" s="158"/>
      <c r="N9" s="159" t="e">
        <f t="shared" si="4"/>
        <v>#DIV/0!</v>
      </c>
      <c r="O9" s="101"/>
      <c r="P9" s="93"/>
      <c r="Q9" s="163"/>
      <c r="R9" s="103" t="e">
        <f t="shared" si="0"/>
        <v>#DIV/0!</v>
      </c>
      <c r="S9" s="101"/>
      <c r="T9" s="93"/>
      <c r="U9" s="163"/>
      <c r="V9" s="103" t="e">
        <f t="shared" si="1"/>
        <v>#DIV/0!</v>
      </c>
      <c r="W9" s="8">
        <v>3</v>
      </c>
      <c r="X9" s="12" t="s">
        <v>53</v>
      </c>
      <c r="Y9" s="130"/>
      <c r="Z9" s="160"/>
      <c r="AA9" s="161"/>
      <c r="AB9" s="152" t="e">
        <f t="shared" si="5"/>
        <v>#DIV/0!</v>
      </c>
      <c r="AC9" s="144"/>
      <c r="AD9" s="155"/>
      <c r="AE9" s="162"/>
      <c r="AF9" s="155" t="e">
        <f t="shared" si="6"/>
        <v>#DIV/0!</v>
      </c>
      <c r="AG9" s="144">
        <v>614</v>
      </c>
      <c r="AH9" s="155">
        <v>614</v>
      </c>
      <c r="AI9" s="162">
        <v>787</v>
      </c>
      <c r="AJ9" s="155">
        <f t="shared" si="7"/>
        <v>12.817589576547231</v>
      </c>
      <c r="AK9" s="144"/>
      <c r="AL9" s="155"/>
      <c r="AM9" s="162"/>
      <c r="AN9" s="155" t="e">
        <f t="shared" si="8"/>
        <v>#DIV/0!</v>
      </c>
      <c r="AO9" s="144"/>
      <c r="AP9" s="155"/>
      <c r="AQ9" s="162"/>
      <c r="AR9" s="155" t="e">
        <f t="shared" si="9"/>
        <v>#DIV/0!</v>
      </c>
      <c r="AS9" s="144"/>
      <c r="AT9" s="155"/>
      <c r="AU9" s="162"/>
      <c r="AV9" s="155" t="e">
        <f t="shared" si="10"/>
        <v>#DIV/0!</v>
      </c>
    </row>
    <row r="10" spans="1:48" ht="13.5" customHeight="1">
      <c r="A10" s="8">
        <v>4</v>
      </c>
      <c r="B10" s="12" t="s">
        <v>25</v>
      </c>
      <c r="C10" s="164"/>
      <c r="D10" s="101"/>
      <c r="E10" s="165"/>
      <c r="F10" s="152" t="e">
        <f t="shared" si="2"/>
        <v>#DIV/0!</v>
      </c>
      <c r="G10" s="95"/>
      <c r="H10" s="95"/>
      <c r="I10" s="166"/>
      <c r="J10" s="152" t="e">
        <f t="shared" si="3"/>
        <v>#DIV/0!</v>
      </c>
      <c r="K10" s="95">
        <v>109</v>
      </c>
      <c r="L10" s="95"/>
      <c r="M10" s="167"/>
      <c r="N10" s="159" t="e">
        <f t="shared" si="4"/>
        <v>#DIV/0!</v>
      </c>
      <c r="O10" s="101"/>
      <c r="P10" s="101"/>
      <c r="Q10" s="101"/>
      <c r="R10" s="103" t="e">
        <f t="shared" si="0"/>
        <v>#DIV/0!</v>
      </c>
      <c r="S10" s="101"/>
      <c r="T10" s="101"/>
      <c r="U10" s="101"/>
      <c r="V10" s="103" t="e">
        <f t="shared" si="1"/>
        <v>#DIV/0!</v>
      </c>
      <c r="W10" s="8">
        <v>4</v>
      </c>
      <c r="X10" s="12" t="s">
        <v>25</v>
      </c>
      <c r="Y10" s="164"/>
      <c r="Z10" s="101"/>
      <c r="AA10" s="165"/>
      <c r="AB10" s="152" t="e">
        <f t="shared" si="5"/>
        <v>#DIV/0!</v>
      </c>
      <c r="AC10" s="95"/>
      <c r="AD10" s="95"/>
      <c r="AE10" s="166"/>
      <c r="AF10" s="152" t="e">
        <f t="shared" si="6"/>
        <v>#DIV/0!</v>
      </c>
      <c r="AG10" s="95">
        <v>286</v>
      </c>
      <c r="AH10" s="95">
        <v>286</v>
      </c>
      <c r="AI10" s="166">
        <v>268</v>
      </c>
      <c r="AJ10" s="152">
        <f t="shared" si="7"/>
        <v>9.37062937062937</v>
      </c>
      <c r="AK10" s="95">
        <v>1352</v>
      </c>
      <c r="AL10" s="95">
        <v>740</v>
      </c>
      <c r="AM10" s="166">
        <v>595</v>
      </c>
      <c r="AN10" s="152">
        <f t="shared" si="8"/>
        <v>8.0405405405405403</v>
      </c>
      <c r="AO10" s="95"/>
      <c r="AP10" s="95"/>
      <c r="AQ10" s="166"/>
      <c r="AR10" s="152" t="e">
        <f t="shared" si="9"/>
        <v>#DIV/0!</v>
      </c>
      <c r="AS10" s="95"/>
      <c r="AT10" s="95"/>
      <c r="AU10" s="166"/>
      <c r="AV10" s="152" t="e">
        <f t="shared" si="10"/>
        <v>#DIV/0!</v>
      </c>
    </row>
    <row r="11" spans="1:48" ht="12" customHeight="1">
      <c r="A11" s="8">
        <v>5</v>
      </c>
      <c r="B11" s="12" t="s">
        <v>54</v>
      </c>
      <c r="C11" s="151"/>
      <c r="D11" s="101"/>
      <c r="E11" s="165"/>
      <c r="F11" s="152" t="e">
        <f t="shared" si="2"/>
        <v>#DIV/0!</v>
      </c>
      <c r="G11" s="170"/>
      <c r="H11" s="89"/>
      <c r="I11" s="154"/>
      <c r="J11" s="155" t="e">
        <f t="shared" si="3"/>
        <v>#DIV/0!</v>
      </c>
      <c r="K11" s="170"/>
      <c r="L11" s="170"/>
      <c r="M11" s="156"/>
      <c r="N11" s="159" t="e">
        <f t="shared" si="4"/>
        <v>#DIV/0!</v>
      </c>
      <c r="O11" s="101"/>
      <c r="P11" s="93"/>
      <c r="Q11" s="93"/>
      <c r="R11" s="103" t="e">
        <f t="shared" si="0"/>
        <v>#DIV/0!</v>
      </c>
      <c r="S11" s="101"/>
      <c r="T11" s="93"/>
      <c r="U11" s="93"/>
      <c r="V11" s="103" t="e">
        <f t="shared" si="1"/>
        <v>#DIV/0!</v>
      </c>
      <c r="W11" s="8">
        <v>5</v>
      </c>
      <c r="X11" s="12" t="s">
        <v>54</v>
      </c>
      <c r="Y11" s="151"/>
      <c r="Z11" s="101"/>
      <c r="AA11" s="165"/>
      <c r="AB11" s="152" t="e">
        <f t="shared" si="5"/>
        <v>#DIV/0!</v>
      </c>
      <c r="AC11" s="170"/>
      <c r="AD11" s="89"/>
      <c r="AE11" s="154"/>
      <c r="AF11" s="155" t="e">
        <f t="shared" si="6"/>
        <v>#DIV/0!</v>
      </c>
      <c r="AG11" s="170"/>
      <c r="AH11" s="89"/>
      <c r="AI11" s="154"/>
      <c r="AJ11" s="155" t="e">
        <f t="shared" si="7"/>
        <v>#DIV/0!</v>
      </c>
      <c r="AK11" s="170">
        <v>1042</v>
      </c>
      <c r="AL11" s="89">
        <v>78</v>
      </c>
      <c r="AM11" s="154">
        <v>65</v>
      </c>
      <c r="AN11" s="155">
        <f t="shared" si="8"/>
        <v>8.3333333333333339</v>
      </c>
      <c r="AO11" s="170"/>
      <c r="AP11" s="89"/>
      <c r="AQ11" s="154"/>
      <c r="AR11" s="155" t="e">
        <f t="shared" si="9"/>
        <v>#DIV/0!</v>
      </c>
      <c r="AS11" s="170"/>
      <c r="AT11" s="89"/>
      <c r="AU11" s="154"/>
      <c r="AV11" s="155" t="e">
        <f t="shared" si="10"/>
        <v>#DIV/0!</v>
      </c>
    </row>
    <row r="12" spans="1:48">
      <c r="A12" s="8">
        <v>6</v>
      </c>
      <c r="B12" s="12" t="s">
        <v>26</v>
      </c>
      <c r="C12" s="151"/>
      <c r="D12" s="101"/>
      <c r="E12" s="172"/>
      <c r="F12" s="152" t="e">
        <f t="shared" si="2"/>
        <v>#DIV/0!</v>
      </c>
      <c r="G12" s="101">
        <v>20</v>
      </c>
      <c r="H12" s="93">
        <v>20</v>
      </c>
      <c r="I12" s="158">
        <v>26</v>
      </c>
      <c r="J12" s="155">
        <f t="shared" si="3"/>
        <v>13</v>
      </c>
      <c r="K12" s="101"/>
      <c r="L12" s="101"/>
      <c r="M12" s="162"/>
      <c r="N12" s="159" t="e">
        <f t="shared" si="4"/>
        <v>#DIV/0!</v>
      </c>
      <c r="O12" s="101">
        <v>954</v>
      </c>
      <c r="P12" s="101"/>
      <c r="Q12" s="101"/>
      <c r="R12" s="103" t="e">
        <f t="shared" si="0"/>
        <v>#DIV/0!</v>
      </c>
      <c r="S12" s="101">
        <v>661</v>
      </c>
      <c r="T12" s="101">
        <v>661</v>
      </c>
      <c r="U12" s="257">
        <v>2029</v>
      </c>
      <c r="V12" s="103">
        <f t="shared" si="1"/>
        <v>30.695915279878967</v>
      </c>
      <c r="W12" s="8">
        <v>6</v>
      </c>
      <c r="X12" s="12" t="s">
        <v>26</v>
      </c>
      <c r="Y12" s="151"/>
      <c r="Z12" s="101"/>
      <c r="AA12" s="172"/>
      <c r="AB12" s="152" t="e">
        <f t="shared" si="5"/>
        <v>#DIV/0!</v>
      </c>
      <c r="AC12" s="101"/>
      <c r="AD12" s="93"/>
      <c r="AE12" s="158"/>
      <c r="AF12" s="155" t="e">
        <f t="shared" si="6"/>
        <v>#DIV/0!</v>
      </c>
      <c r="AG12" s="101"/>
      <c r="AH12" s="93"/>
      <c r="AI12" s="158"/>
      <c r="AJ12" s="155" t="e">
        <f t="shared" si="7"/>
        <v>#DIV/0!</v>
      </c>
      <c r="AK12" s="101"/>
      <c r="AL12" s="93"/>
      <c r="AM12" s="158"/>
      <c r="AN12" s="155" t="e">
        <f t="shared" si="8"/>
        <v>#DIV/0!</v>
      </c>
      <c r="AO12" s="101"/>
      <c r="AP12" s="93"/>
      <c r="AQ12" s="158"/>
      <c r="AR12" s="155" t="e">
        <f t="shared" si="9"/>
        <v>#DIV/0!</v>
      </c>
      <c r="AS12" s="101"/>
      <c r="AT12" s="93"/>
      <c r="AU12" s="158"/>
      <c r="AV12" s="155" t="e">
        <f t="shared" si="10"/>
        <v>#DIV/0!</v>
      </c>
    </row>
    <row r="13" spans="1:48">
      <c r="A13" s="8">
        <v>7</v>
      </c>
      <c r="B13" s="12" t="s">
        <v>27</v>
      </c>
      <c r="C13" s="151"/>
      <c r="D13" s="101"/>
      <c r="E13" s="165"/>
      <c r="F13" s="152" t="e">
        <f t="shared" si="2"/>
        <v>#DIV/0!</v>
      </c>
      <c r="G13" s="101"/>
      <c r="H13" s="93"/>
      <c r="I13" s="158"/>
      <c r="J13" s="155" t="e">
        <f t="shared" si="3"/>
        <v>#DIV/0!</v>
      </c>
      <c r="K13" s="101"/>
      <c r="L13" s="101"/>
      <c r="M13" s="125"/>
      <c r="N13" s="159" t="e">
        <f t="shared" si="4"/>
        <v>#DIV/0!</v>
      </c>
      <c r="O13" s="101"/>
      <c r="P13" s="93"/>
      <c r="Q13" s="93"/>
      <c r="R13" s="103" t="e">
        <f t="shared" si="0"/>
        <v>#DIV/0!</v>
      </c>
      <c r="S13" s="101"/>
      <c r="T13" s="93"/>
      <c r="U13" s="93"/>
      <c r="V13" s="103" t="e">
        <f t="shared" si="1"/>
        <v>#DIV/0!</v>
      </c>
      <c r="W13" s="8">
        <v>7</v>
      </c>
      <c r="X13" s="12" t="s">
        <v>27</v>
      </c>
      <c r="Y13" s="151"/>
      <c r="Z13" s="101"/>
      <c r="AA13" s="165"/>
      <c r="AB13" s="152" t="e">
        <f t="shared" si="5"/>
        <v>#DIV/0!</v>
      </c>
      <c r="AC13" s="101"/>
      <c r="AD13" s="93"/>
      <c r="AE13" s="158"/>
      <c r="AF13" s="155" t="e">
        <f t="shared" si="6"/>
        <v>#DIV/0!</v>
      </c>
      <c r="AG13" s="101"/>
      <c r="AH13" s="93"/>
      <c r="AI13" s="158"/>
      <c r="AJ13" s="155" t="e">
        <f t="shared" si="7"/>
        <v>#DIV/0!</v>
      </c>
      <c r="AK13" s="101"/>
      <c r="AL13" s="93"/>
      <c r="AM13" s="158"/>
      <c r="AN13" s="155" t="e">
        <f t="shared" si="8"/>
        <v>#DIV/0!</v>
      </c>
      <c r="AO13" s="101"/>
      <c r="AP13" s="93"/>
      <c r="AQ13" s="158"/>
      <c r="AR13" s="155" t="e">
        <f t="shared" si="9"/>
        <v>#DIV/0!</v>
      </c>
      <c r="AS13" s="101"/>
      <c r="AT13" s="93"/>
      <c r="AU13" s="158"/>
      <c r="AV13" s="155" t="e">
        <f t="shared" si="10"/>
        <v>#DIV/0!</v>
      </c>
    </row>
    <row r="14" spans="1:48">
      <c r="A14" s="8">
        <v>8</v>
      </c>
      <c r="B14" s="12" t="s">
        <v>28</v>
      </c>
      <c r="C14" s="151"/>
      <c r="D14" s="101"/>
      <c r="E14" s="172"/>
      <c r="F14" s="152" t="e">
        <f t="shared" si="2"/>
        <v>#DIV/0!</v>
      </c>
      <c r="G14" s="95"/>
      <c r="H14" s="92"/>
      <c r="I14" s="173"/>
      <c r="J14" s="152" t="e">
        <f t="shared" si="3"/>
        <v>#DIV/0!</v>
      </c>
      <c r="K14" s="95"/>
      <c r="L14" s="92"/>
      <c r="M14" s="173"/>
      <c r="N14" s="159" t="e">
        <f t="shared" si="4"/>
        <v>#DIV/0!</v>
      </c>
      <c r="O14" s="101"/>
      <c r="P14" s="93"/>
      <c r="Q14" s="163"/>
      <c r="R14" s="103" t="e">
        <f t="shared" si="0"/>
        <v>#DIV/0!</v>
      </c>
      <c r="S14" s="101"/>
      <c r="T14" s="93"/>
      <c r="U14" s="163"/>
      <c r="V14" s="103" t="e">
        <f t="shared" si="1"/>
        <v>#DIV/0!</v>
      </c>
      <c r="W14" s="8">
        <v>8</v>
      </c>
      <c r="X14" s="12" t="s">
        <v>28</v>
      </c>
      <c r="Y14" s="151"/>
      <c r="Z14" s="101"/>
      <c r="AA14" s="172"/>
      <c r="AB14" s="152" t="e">
        <f t="shared" si="5"/>
        <v>#DIV/0!</v>
      </c>
      <c r="AC14" s="95"/>
      <c r="AD14" s="92"/>
      <c r="AE14" s="173"/>
      <c r="AF14" s="152" t="e">
        <f t="shared" si="6"/>
        <v>#DIV/0!</v>
      </c>
      <c r="AG14" s="95"/>
      <c r="AH14" s="92"/>
      <c r="AI14" s="173"/>
      <c r="AJ14" s="152" t="e">
        <f t="shared" si="7"/>
        <v>#DIV/0!</v>
      </c>
      <c r="AK14" s="95"/>
      <c r="AL14" s="92"/>
      <c r="AM14" s="173"/>
      <c r="AN14" s="152" t="e">
        <f t="shared" si="8"/>
        <v>#DIV/0!</v>
      </c>
      <c r="AO14" s="95"/>
      <c r="AP14" s="92"/>
      <c r="AQ14" s="173"/>
      <c r="AR14" s="152" t="e">
        <f t="shared" si="9"/>
        <v>#DIV/0!</v>
      </c>
      <c r="AS14" s="95"/>
      <c r="AT14" s="92"/>
      <c r="AU14" s="173"/>
      <c r="AV14" s="152" t="e">
        <f t="shared" si="10"/>
        <v>#DIV/0!</v>
      </c>
    </row>
    <row r="15" spans="1:48">
      <c r="A15" s="8">
        <v>9</v>
      </c>
      <c r="B15" s="12" t="s">
        <v>29</v>
      </c>
      <c r="C15" s="151"/>
      <c r="D15" s="101"/>
      <c r="E15" s="165"/>
      <c r="F15" s="152" t="e">
        <f t="shared" si="2"/>
        <v>#DIV/0!</v>
      </c>
      <c r="G15" s="170"/>
      <c r="H15" s="89"/>
      <c r="I15" s="154"/>
      <c r="J15" s="155" t="e">
        <f t="shared" si="3"/>
        <v>#DIV/0!</v>
      </c>
      <c r="K15" s="170"/>
      <c r="L15" s="89"/>
      <c r="M15" s="154"/>
      <c r="N15" s="159" t="e">
        <f t="shared" si="4"/>
        <v>#DIV/0!</v>
      </c>
      <c r="O15" s="101"/>
      <c r="P15" s="93"/>
      <c r="Q15" s="163"/>
      <c r="R15" s="103" t="e">
        <f t="shared" si="0"/>
        <v>#DIV/0!</v>
      </c>
      <c r="S15" s="101"/>
      <c r="T15" s="93"/>
      <c r="U15" s="163"/>
      <c r="V15" s="103" t="e">
        <f t="shared" si="1"/>
        <v>#DIV/0!</v>
      </c>
      <c r="W15" s="8">
        <v>9</v>
      </c>
      <c r="X15" s="12" t="s">
        <v>29</v>
      </c>
      <c r="Y15" s="151"/>
      <c r="Z15" s="101"/>
      <c r="AA15" s="165"/>
      <c r="AB15" s="152" t="e">
        <f t="shared" si="5"/>
        <v>#DIV/0!</v>
      </c>
      <c r="AC15" s="170"/>
      <c r="AD15" s="89"/>
      <c r="AE15" s="154"/>
      <c r="AF15" s="155" t="e">
        <f t="shared" si="6"/>
        <v>#DIV/0!</v>
      </c>
      <c r="AG15" s="170"/>
      <c r="AH15" s="89"/>
      <c r="AI15" s="154"/>
      <c r="AJ15" s="155" t="e">
        <f t="shared" si="7"/>
        <v>#DIV/0!</v>
      </c>
      <c r="AK15" s="170"/>
      <c r="AL15" s="89"/>
      <c r="AM15" s="154"/>
      <c r="AN15" s="155" t="e">
        <f t="shared" si="8"/>
        <v>#DIV/0!</v>
      </c>
      <c r="AO15" s="170"/>
      <c r="AP15" s="89"/>
      <c r="AQ15" s="154"/>
      <c r="AR15" s="155" t="e">
        <f t="shared" si="9"/>
        <v>#DIV/0!</v>
      </c>
      <c r="AS15" s="170"/>
      <c r="AT15" s="89"/>
      <c r="AU15" s="154"/>
      <c r="AV15" s="155" t="e">
        <f t="shared" si="10"/>
        <v>#DIV/0!</v>
      </c>
    </row>
    <row r="16" spans="1:48">
      <c r="A16" s="8">
        <v>10</v>
      </c>
      <c r="B16" s="12" t="s">
        <v>30</v>
      </c>
      <c r="C16" s="151"/>
      <c r="D16" s="101"/>
      <c r="E16" s="165"/>
      <c r="F16" s="152" t="e">
        <f t="shared" si="2"/>
        <v>#DIV/0!</v>
      </c>
      <c r="G16" s="101"/>
      <c r="H16" s="101"/>
      <c r="I16" s="125"/>
      <c r="J16" s="152" t="e">
        <f t="shared" si="3"/>
        <v>#DIV/0!</v>
      </c>
      <c r="K16" s="101"/>
      <c r="L16" s="101"/>
      <c r="M16" s="125"/>
      <c r="N16" s="159" t="e">
        <f t="shared" si="4"/>
        <v>#DIV/0!</v>
      </c>
      <c r="O16" s="101"/>
      <c r="P16" s="93"/>
      <c r="Q16" s="93"/>
      <c r="R16" s="103" t="e">
        <f t="shared" si="0"/>
        <v>#DIV/0!</v>
      </c>
      <c r="S16" s="101"/>
      <c r="T16" s="93"/>
      <c r="U16" s="93"/>
      <c r="V16" s="103" t="e">
        <f t="shared" si="1"/>
        <v>#DIV/0!</v>
      </c>
      <c r="W16" s="8">
        <v>10</v>
      </c>
      <c r="X16" s="12" t="s">
        <v>30</v>
      </c>
      <c r="Y16" s="151"/>
      <c r="Z16" s="101"/>
      <c r="AA16" s="165"/>
      <c r="AB16" s="152" t="e">
        <f t="shared" si="5"/>
        <v>#DIV/0!</v>
      </c>
      <c r="AC16" s="101"/>
      <c r="AD16" s="101"/>
      <c r="AE16" s="125"/>
      <c r="AF16" s="152" t="e">
        <f t="shared" si="6"/>
        <v>#DIV/0!</v>
      </c>
      <c r="AG16" s="101"/>
      <c r="AH16" s="101"/>
      <c r="AI16" s="252"/>
      <c r="AJ16" s="152" t="e">
        <f t="shared" si="7"/>
        <v>#DIV/0!</v>
      </c>
      <c r="AK16" s="101"/>
      <c r="AL16" s="101"/>
      <c r="AM16" s="252"/>
      <c r="AN16" s="152" t="e">
        <f t="shared" si="8"/>
        <v>#DIV/0!</v>
      </c>
      <c r="AO16" s="101"/>
      <c r="AP16" s="101"/>
      <c r="AQ16" s="252"/>
      <c r="AR16" s="152" t="e">
        <f t="shared" si="9"/>
        <v>#DIV/0!</v>
      </c>
      <c r="AS16" s="101"/>
      <c r="AT16" s="101"/>
      <c r="AU16" s="263"/>
      <c r="AV16" s="152" t="e">
        <f t="shared" si="10"/>
        <v>#DIV/0!</v>
      </c>
    </row>
    <row r="17" spans="1:48">
      <c r="A17" s="8">
        <v>11</v>
      </c>
      <c r="B17" s="12" t="s">
        <v>31</v>
      </c>
      <c r="C17" s="151"/>
      <c r="D17" s="101"/>
      <c r="E17" s="165"/>
      <c r="F17" s="152" t="e">
        <f t="shared" si="2"/>
        <v>#DIV/0!</v>
      </c>
      <c r="G17" s="170"/>
      <c r="H17" s="89"/>
      <c r="I17" s="154"/>
      <c r="J17" s="155" t="e">
        <f t="shared" si="3"/>
        <v>#DIV/0!</v>
      </c>
      <c r="K17" s="170"/>
      <c r="L17" s="170"/>
      <c r="M17" s="156"/>
      <c r="N17" s="159" t="e">
        <f t="shared" si="4"/>
        <v>#DIV/0!</v>
      </c>
      <c r="O17" s="101"/>
      <c r="P17" s="93"/>
      <c r="Q17" s="93"/>
      <c r="R17" s="103" t="e">
        <f t="shared" si="0"/>
        <v>#DIV/0!</v>
      </c>
      <c r="S17" s="101"/>
      <c r="T17" s="93"/>
      <c r="U17" s="93"/>
      <c r="V17" s="103" t="e">
        <f t="shared" si="1"/>
        <v>#DIV/0!</v>
      </c>
      <c r="W17" s="8">
        <v>11</v>
      </c>
      <c r="X17" s="12" t="s">
        <v>31</v>
      </c>
      <c r="Y17" s="151"/>
      <c r="Z17" s="101"/>
      <c r="AA17" s="165"/>
      <c r="AB17" s="152" t="e">
        <f t="shared" si="5"/>
        <v>#DIV/0!</v>
      </c>
      <c r="AC17" s="170"/>
      <c r="AD17" s="89"/>
      <c r="AE17" s="154"/>
      <c r="AF17" s="155" t="e">
        <f t="shared" si="6"/>
        <v>#DIV/0!</v>
      </c>
      <c r="AG17" s="267"/>
      <c r="AH17" s="139"/>
      <c r="AI17" s="204"/>
      <c r="AJ17" s="155" t="e">
        <f t="shared" si="7"/>
        <v>#DIV/0!</v>
      </c>
      <c r="AK17" s="170">
        <v>647</v>
      </c>
      <c r="AL17" s="89">
        <v>647</v>
      </c>
      <c r="AM17" s="154">
        <v>448</v>
      </c>
      <c r="AN17" s="155">
        <v>6.9</v>
      </c>
      <c r="AO17" s="170"/>
      <c r="AP17" s="89"/>
      <c r="AQ17" s="154"/>
      <c r="AR17" s="155" t="e">
        <f t="shared" si="9"/>
        <v>#DIV/0!</v>
      </c>
      <c r="AS17" s="170"/>
      <c r="AT17" s="89"/>
      <c r="AU17" s="154"/>
      <c r="AV17" s="155" t="e">
        <f t="shared" si="10"/>
        <v>#DIV/0!</v>
      </c>
    </row>
    <row r="18" spans="1:48">
      <c r="A18" s="8">
        <v>12</v>
      </c>
      <c r="B18" s="12" t="s">
        <v>32</v>
      </c>
      <c r="C18" s="151"/>
      <c r="D18" s="101"/>
      <c r="E18" s="165"/>
      <c r="F18" s="152" t="e">
        <f t="shared" si="2"/>
        <v>#DIV/0!</v>
      </c>
      <c r="G18" s="101"/>
      <c r="H18" s="93"/>
      <c r="I18" s="158"/>
      <c r="J18" s="144" t="e">
        <f t="shared" si="3"/>
        <v>#DIV/0!</v>
      </c>
      <c r="K18" s="101"/>
      <c r="L18" s="101"/>
      <c r="M18" s="125"/>
      <c r="N18" s="159" t="e">
        <f t="shared" si="4"/>
        <v>#DIV/0!</v>
      </c>
      <c r="O18" s="101"/>
      <c r="P18" s="93"/>
      <c r="Q18" s="93"/>
      <c r="R18" s="103" t="e">
        <f t="shared" si="0"/>
        <v>#DIV/0!</v>
      </c>
      <c r="S18" s="101"/>
      <c r="T18" s="93"/>
      <c r="U18" s="93"/>
      <c r="V18" s="103" t="e">
        <f t="shared" si="1"/>
        <v>#DIV/0!</v>
      </c>
      <c r="W18" s="8">
        <v>12</v>
      </c>
      <c r="X18" s="12" t="s">
        <v>32</v>
      </c>
      <c r="Y18" s="151"/>
      <c r="Z18" s="101"/>
      <c r="AA18" s="165"/>
      <c r="AB18" s="152" t="e">
        <f t="shared" si="5"/>
        <v>#DIV/0!</v>
      </c>
      <c r="AC18" s="101"/>
      <c r="AD18" s="93"/>
      <c r="AE18" s="158"/>
      <c r="AF18" s="144" t="e">
        <f t="shared" si="6"/>
        <v>#DIV/0!</v>
      </c>
      <c r="AG18" s="214">
        <v>1830</v>
      </c>
      <c r="AH18" s="214">
        <v>1830</v>
      </c>
      <c r="AI18" s="262">
        <v>2906</v>
      </c>
      <c r="AJ18" s="144">
        <f t="shared" si="7"/>
        <v>15.879781420765028</v>
      </c>
      <c r="AK18" s="101"/>
      <c r="AL18" s="93"/>
      <c r="AM18" s="158"/>
      <c r="AN18" s="144" t="e">
        <f t="shared" si="8"/>
        <v>#DIV/0!</v>
      </c>
      <c r="AO18" s="101">
        <v>526</v>
      </c>
      <c r="AP18" s="93">
        <v>526</v>
      </c>
      <c r="AQ18" s="158">
        <v>403</v>
      </c>
      <c r="AR18" s="144">
        <f t="shared" si="9"/>
        <v>7.6615969581749059</v>
      </c>
      <c r="AS18" s="101"/>
      <c r="AT18" s="93"/>
      <c r="AU18" s="158"/>
      <c r="AV18" s="144" t="e">
        <f t="shared" si="10"/>
        <v>#DIV/0!</v>
      </c>
    </row>
    <row r="19" spans="1:48">
      <c r="A19" s="8">
        <v>13</v>
      </c>
      <c r="B19" s="23" t="s">
        <v>33</v>
      </c>
      <c r="C19" s="151">
        <v>100</v>
      </c>
      <c r="D19" s="101">
        <v>100</v>
      </c>
      <c r="E19" s="172">
        <v>220</v>
      </c>
      <c r="F19" s="152">
        <f t="shared" si="2"/>
        <v>22</v>
      </c>
      <c r="G19" s="170">
        <v>57</v>
      </c>
      <c r="H19" s="89">
        <v>57</v>
      </c>
      <c r="I19" s="154">
        <v>66</v>
      </c>
      <c r="J19" s="144">
        <f t="shared" si="3"/>
        <v>11.578947368421053</v>
      </c>
      <c r="K19" s="170"/>
      <c r="L19" s="170"/>
      <c r="M19" s="156"/>
      <c r="N19" s="159" t="e">
        <f t="shared" si="4"/>
        <v>#DIV/0!</v>
      </c>
      <c r="O19" s="101"/>
      <c r="P19" s="101"/>
      <c r="Q19" s="101"/>
      <c r="R19" s="103" t="e">
        <f t="shared" si="0"/>
        <v>#DIV/0!</v>
      </c>
      <c r="S19" s="101"/>
      <c r="T19" s="101"/>
      <c r="U19" s="101"/>
      <c r="V19" s="103" t="e">
        <f t="shared" si="1"/>
        <v>#DIV/0!</v>
      </c>
      <c r="W19" s="8">
        <v>13</v>
      </c>
      <c r="X19" s="23" t="s">
        <v>33</v>
      </c>
      <c r="Y19" s="151"/>
      <c r="Z19" s="101"/>
      <c r="AA19" s="172"/>
      <c r="AB19" s="152" t="e">
        <f t="shared" si="5"/>
        <v>#DIV/0!</v>
      </c>
      <c r="AC19" s="170"/>
      <c r="AD19" s="89"/>
      <c r="AE19" s="154"/>
      <c r="AF19" s="144" t="e">
        <f t="shared" si="6"/>
        <v>#DIV/0!</v>
      </c>
      <c r="AG19" s="170"/>
      <c r="AH19" s="89"/>
      <c r="AI19" s="154"/>
      <c r="AJ19" s="144" t="e">
        <f t="shared" si="7"/>
        <v>#DIV/0!</v>
      </c>
      <c r="AK19" s="170">
        <v>1161</v>
      </c>
      <c r="AL19" s="89">
        <v>1161</v>
      </c>
      <c r="AM19" s="154">
        <v>1113</v>
      </c>
      <c r="AN19" s="144">
        <f t="shared" si="8"/>
        <v>9.5865633074935399</v>
      </c>
      <c r="AO19" s="170"/>
      <c r="AP19" s="89"/>
      <c r="AQ19" s="154"/>
      <c r="AR19" s="144" t="e">
        <f t="shared" si="9"/>
        <v>#DIV/0!</v>
      </c>
      <c r="AS19" s="170"/>
      <c r="AT19" s="89"/>
      <c r="AU19" s="154"/>
      <c r="AV19" s="144" t="e">
        <f t="shared" si="10"/>
        <v>#DIV/0!</v>
      </c>
    </row>
    <row r="20" spans="1:48">
      <c r="A20" s="8">
        <v>14</v>
      </c>
      <c r="B20" s="12" t="s">
        <v>35</v>
      </c>
      <c r="C20" s="151">
        <v>50</v>
      </c>
      <c r="D20" s="101">
        <v>50</v>
      </c>
      <c r="E20" s="261">
        <v>140</v>
      </c>
      <c r="F20" s="152">
        <f t="shared" si="2"/>
        <v>28</v>
      </c>
      <c r="G20" s="101"/>
      <c r="H20" s="101"/>
      <c r="I20" s="155"/>
      <c r="J20" s="155" t="e">
        <f t="shared" si="3"/>
        <v>#DIV/0!</v>
      </c>
      <c r="K20" s="101"/>
      <c r="L20" s="101"/>
      <c r="M20" s="155"/>
      <c r="N20" s="159" t="e">
        <f t="shared" si="4"/>
        <v>#DIV/0!</v>
      </c>
      <c r="O20" s="93"/>
      <c r="P20" s="93"/>
      <c r="Q20" s="93"/>
      <c r="R20" s="103" t="e">
        <f t="shared" si="0"/>
        <v>#DIV/0!</v>
      </c>
      <c r="S20" s="93"/>
      <c r="T20" s="93"/>
      <c r="U20" s="93"/>
      <c r="V20" s="103" t="e">
        <f t="shared" si="1"/>
        <v>#DIV/0!</v>
      </c>
      <c r="W20" s="8">
        <v>14</v>
      </c>
      <c r="X20" s="12" t="s">
        <v>35</v>
      </c>
      <c r="Y20" s="151"/>
      <c r="Z20" s="101"/>
      <c r="AA20" s="165"/>
      <c r="AB20" s="152" t="e">
        <f t="shared" si="5"/>
        <v>#DIV/0!</v>
      </c>
      <c r="AC20" s="101"/>
      <c r="AD20" s="101"/>
      <c r="AE20" s="155"/>
      <c r="AF20" s="155" t="e">
        <f t="shared" si="6"/>
        <v>#DIV/0!</v>
      </c>
      <c r="AG20" s="101">
        <v>150</v>
      </c>
      <c r="AH20" s="101">
        <v>150</v>
      </c>
      <c r="AI20" s="155">
        <v>270</v>
      </c>
      <c r="AJ20" s="155">
        <f t="shared" si="7"/>
        <v>18</v>
      </c>
      <c r="AK20" s="101"/>
      <c r="AL20" s="101"/>
      <c r="AM20" s="155"/>
      <c r="AN20" s="155" t="e">
        <f t="shared" si="8"/>
        <v>#DIV/0!</v>
      </c>
      <c r="AO20" s="101"/>
      <c r="AP20" s="101"/>
      <c r="AQ20" s="155"/>
      <c r="AR20" s="155" t="e">
        <f t="shared" si="9"/>
        <v>#DIV/0!</v>
      </c>
      <c r="AS20" s="101"/>
      <c r="AT20" s="101"/>
      <c r="AU20" s="155"/>
      <c r="AV20" s="155" t="e">
        <f t="shared" si="10"/>
        <v>#DIV/0!</v>
      </c>
    </row>
    <row r="21" spans="1:48">
      <c r="A21" s="8">
        <v>15</v>
      </c>
      <c r="B21" s="12" t="s">
        <v>36</v>
      </c>
      <c r="C21" s="151"/>
      <c r="D21" s="101"/>
      <c r="E21" s="165"/>
      <c r="F21" s="152" t="e">
        <f t="shared" si="2"/>
        <v>#DIV/0!</v>
      </c>
      <c r="G21" s="170"/>
      <c r="H21" s="89"/>
      <c r="I21" s="154"/>
      <c r="J21" s="144" t="e">
        <f t="shared" si="3"/>
        <v>#DIV/0!</v>
      </c>
      <c r="K21" s="170"/>
      <c r="L21" s="89"/>
      <c r="M21" s="154"/>
      <c r="N21" s="176" t="e">
        <f t="shared" si="4"/>
        <v>#DIV/0!</v>
      </c>
      <c r="O21" s="101"/>
      <c r="P21" s="93"/>
      <c r="Q21" s="93"/>
      <c r="R21" s="103" t="e">
        <f t="shared" si="0"/>
        <v>#DIV/0!</v>
      </c>
      <c r="S21" s="101"/>
      <c r="T21" s="93"/>
      <c r="U21" s="93"/>
      <c r="V21" s="103" t="e">
        <f t="shared" si="1"/>
        <v>#DIV/0!</v>
      </c>
      <c r="W21" s="8">
        <v>15</v>
      </c>
      <c r="X21" s="12" t="s">
        <v>36</v>
      </c>
      <c r="Y21" s="151"/>
      <c r="Z21" s="101"/>
      <c r="AA21" s="165"/>
      <c r="AB21" s="152" t="e">
        <f t="shared" si="5"/>
        <v>#DIV/0!</v>
      </c>
      <c r="AC21" s="170"/>
      <c r="AD21" s="89"/>
      <c r="AE21" s="154"/>
      <c r="AF21" s="144" t="e">
        <f t="shared" si="6"/>
        <v>#DIV/0!</v>
      </c>
      <c r="AG21" s="170"/>
      <c r="AH21" s="89"/>
      <c r="AI21" s="154"/>
      <c r="AJ21" s="144" t="e">
        <f t="shared" si="7"/>
        <v>#DIV/0!</v>
      </c>
      <c r="AK21" s="170"/>
      <c r="AL21" s="89"/>
      <c r="AM21" s="154"/>
      <c r="AN21" s="144" t="e">
        <f t="shared" si="8"/>
        <v>#DIV/0!</v>
      </c>
      <c r="AO21" s="170"/>
      <c r="AP21" s="89"/>
      <c r="AQ21" s="154"/>
      <c r="AR21" s="144" t="e">
        <f t="shared" si="9"/>
        <v>#DIV/0!</v>
      </c>
      <c r="AS21" s="170"/>
      <c r="AT21" s="89"/>
      <c r="AU21" s="154"/>
      <c r="AV21" s="144" t="e">
        <f t="shared" si="10"/>
        <v>#DIV/0!</v>
      </c>
    </row>
    <row r="22" spans="1:48">
      <c r="A22" s="8">
        <v>16</v>
      </c>
      <c r="B22" s="12" t="s">
        <v>97</v>
      </c>
      <c r="C22" s="137"/>
      <c r="D22" s="170"/>
      <c r="E22" s="177"/>
      <c r="F22" s="152" t="e">
        <f t="shared" si="2"/>
        <v>#DIV/0!</v>
      </c>
      <c r="G22" s="101"/>
      <c r="H22" s="101"/>
      <c r="I22" s="125"/>
      <c r="J22" s="159" t="e">
        <f t="shared" si="3"/>
        <v>#DIV/0!</v>
      </c>
      <c r="K22" s="101"/>
      <c r="L22" s="101"/>
      <c r="M22" s="125"/>
      <c r="N22" s="159" t="e">
        <f t="shared" si="4"/>
        <v>#DIV/0!</v>
      </c>
      <c r="O22" s="101"/>
      <c r="P22" s="93"/>
      <c r="Q22" s="178"/>
      <c r="R22" s="103" t="e">
        <f t="shared" si="0"/>
        <v>#DIV/0!</v>
      </c>
      <c r="S22" s="101"/>
      <c r="T22" s="93"/>
      <c r="U22" s="178"/>
      <c r="V22" s="103" t="e">
        <f t="shared" si="1"/>
        <v>#DIV/0!</v>
      </c>
      <c r="W22" s="8">
        <v>16</v>
      </c>
      <c r="X22" s="12" t="s">
        <v>97</v>
      </c>
      <c r="Y22" s="137"/>
      <c r="Z22" s="170"/>
      <c r="AA22" s="177"/>
      <c r="AB22" s="152" t="e">
        <f t="shared" si="5"/>
        <v>#DIV/0!</v>
      </c>
      <c r="AC22" s="101"/>
      <c r="AD22" s="101"/>
      <c r="AE22" s="125"/>
      <c r="AF22" s="159" t="e">
        <f t="shared" si="6"/>
        <v>#DIV/0!</v>
      </c>
      <c r="AG22" s="101"/>
      <c r="AH22" s="101"/>
      <c r="AI22" s="252"/>
      <c r="AJ22" s="159" t="e">
        <f t="shared" si="7"/>
        <v>#DIV/0!</v>
      </c>
      <c r="AK22" s="101"/>
      <c r="AL22" s="101"/>
      <c r="AM22" s="252"/>
      <c r="AN22" s="159" t="e">
        <f t="shared" si="8"/>
        <v>#DIV/0!</v>
      </c>
      <c r="AO22" s="101"/>
      <c r="AP22" s="101"/>
      <c r="AQ22" s="252"/>
      <c r="AR22" s="159" t="e">
        <f t="shared" si="9"/>
        <v>#DIV/0!</v>
      </c>
      <c r="AS22" s="101"/>
      <c r="AT22" s="101"/>
      <c r="AU22" s="263"/>
      <c r="AV22" s="159" t="e">
        <f t="shared" si="10"/>
        <v>#DIV/0!</v>
      </c>
    </row>
    <row r="23" spans="1:48">
      <c r="A23" s="8">
        <v>17</v>
      </c>
      <c r="B23" s="12" t="s">
        <v>37</v>
      </c>
      <c r="C23" s="151"/>
      <c r="D23" s="101"/>
      <c r="E23" s="165"/>
      <c r="F23" s="152" t="e">
        <f t="shared" si="2"/>
        <v>#DIV/0!</v>
      </c>
      <c r="G23" s="101"/>
      <c r="H23" s="93"/>
      <c r="I23" s="158"/>
      <c r="J23" s="144" t="e">
        <f t="shared" si="3"/>
        <v>#DIV/0!</v>
      </c>
      <c r="K23" s="101"/>
      <c r="L23" s="101"/>
      <c r="M23" s="179"/>
      <c r="N23" s="159" t="e">
        <f t="shared" si="4"/>
        <v>#DIV/0!</v>
      </c>
      <c r="O23" s="101"/>
      <c r="P23" s="93"/>
      <c r="Q23" s="178"/>
      <c r="R23" s="103" t="e">
        <f t="shared" si="0"/>
        <v>#DIV/0!</v>
      </c>
      <c r="S23" s="101"/>
      <c r="T23" s="93"/>
      <c r="U23" s="178"/>
      <c r="V23" s="103" t="e">
        <f t="shared" si="1"/>
        <v>#DIV/0!</v>
      </c>
      <c r="W23" s="8">
        <v>17</v>
      </c>
      <c r="X23" s="12" t="s">
        <v>37</v>
      </c>
      <c r="Y23" s="151"/>
      <c r="Z23" s="101"/>
      <c r="AA23" s="165"/>
      <c r="AB23" s="152" t="e">
        <f t="shared" si="5"/>
        <v>#DIV/0!</v>
      </c>
      <c r="AC23" s="101"/>
      <c r="AD23" s="93"/>
      <c r="AE23" s="158"/>
      <c r="AF23" s="144" t="e">
        <f t="shared" si="6"/>
        <v>#DIV/0!</v>
      </c>
      <c r="AG23" s="101"/>
      <c r="AH23" s="93"/>
      <c r="AI23" s="158"/>
      <c r="AJ23" s="144" t="e">
        <f t="shared" si="7"/>
        <v>#DIV/0!</v>
      </c>
      <c r="AK23" s="101"/>
      <c r="AL23" s="93"/>
      <c r="AM23" s="158"/>
      <c r="AN23" s="144" t="e">
        <f t="shared" si="8"/>
        <v>#DIV/0!</v>
      </c>
      <c r="AO23" s="101"/>
      <c r="AP23" s="93"/>
      <c r="AQ23" s="158"/>
      <c r="AR23" s="144" t="e">
        <f t="shared" si="9"/>
        <v>#DIV/0!</v>
      </c>
      <c r="AS23" s="101"/>
      <c r="AT23" s="93"/>
      <c r="AU23" s="158"/>
      <c r="AV23" s="144" t="e">
        <f t="shared" si="10"/>
        <v>#DIV/0!</v>
      </c>
    </row>
    <row r="24" spans="1:48">
      <c r="A24" s="8">
        <v>18</v>
      </c>
      <c r="B24" s="12" t="s">
        <v>99</v>
      </c>
      <c r="C24" s="151"/>
      <c r="D24" s="101"/>
      <c r="E24" s="165"/>
      <c r="F24" s="152" t="e">
        <f t="shared" si="2"/>
        <v>#DIV/0!</v>
      </c>
      <c r="G24" s="101"/>
      <c r="H24" s="93"/>
      <c r="I24" s="157"/>
      <c r="J24" s="144" t="e">
        <f t="shared" si="3"/>
        <v>#DIV/0!</v>
      </c>
      <c r="K24" s="101"/>
      <c r="L24" s="101"/>
      <c r="M24" s="180"/>
      <c r="N24" s="159" t="e">
        <f t="shared" si="4"/>
        <v>#DIV/0!</v>
      </c>
      <c r="O24" s="101"/>
      <c r="P24" s="93"/>
      <c r="Q24" s="178"/>
      <c r="R24" s="103" t="e">
        <f t="shared" si="0"/>
        <v>#DIV/0!</v>
      </c>
      <c r="S24" s="101"/>
      <c r="T24" s="93"/>
      <c r="U24" s="178"/>
      <c r="V24" s="103" t="e">
        <f t="shared" si="1"/>
        <v>#DIV/0!</v>
      </c>
      <c r="W24" s="8">
        <v>18</v>
      </c>
      <c r="X24" s="12" t="s">
        <v>99</v>
      </c>
      <c r="Y24" s="151"/>
      <c r="Z24" s="101"/>
      <c r="AA24" s="165"/>
      <c r="AB24" s="152" t="e">
        <f t="shared" si="5"/>
        <v>#DIV/0!</v>
      </c>
      <c r="AC24" s="101"/>
      <c r="AD24" s="93"/>
      <c r="AE24" s="157"/>
      <c r="AF24" s="144" t="e">
        <f t="shared" si="6"/>
        <v>#DIV/0!</v>
      </c>
      <c r="AG24" s="101"/>
      <c r="AH24" s="93"/>
      <c r="AI24" s="157"/>
      <c r="AJ24" s="144" t="e">
        <f t="shared" si="7"/>
        <v>#DIV/0!</v>
      </c>
      <c r="AK24" s="101"/>
      <c r="AL24" s="93"/>
      <c r="AM24" s="157"/>
      <c r="AN24" s="144" t="e">
        <f t="shared" si="8"/>
        <v>#DIV/0!</v>
      </c>
      <c r="AO24" s="101"/>
      <c r="AP24" s="93"/>
      <c r="AQ24" s="157"/>
      <c r="AR24" s="144" t="e">
        <f t="shared" si="9"/>
        <v>#DIV/0!</v>
      </c>
      <c r="AS24" s="101"/>
      <c r="AT24" s="93"/>
      <c r="AU24" s="157"/>
      <c r="AV24" s="144" t="e">
        <f t="shared" si="10"/>
        <v>#DIV/0!</v>
      </c>
    </row>
    <row r="25" spans="1:48">
      <c r="A25" s="8">
        <v>19</v>
      </c>
      <c r="B25" s="12" t="s">
        <v>113</v>
      </c>
      <c r="C25" s="249"/>
      <c r="D25" s="101"/>
      <c r="E25" s="165"/>
      <c r="F25" s="152" t="e">
        <f t="shared" si="2"/>
        <v>#DIV/0!</v>
      </c>
      <c r="G25" s="101"/>
      <c r="H25" s="93"/>
      <c r="I25" s="157"/>
      <c r="J25" s="144" t="e">
        <f t="shared" si="3"/>
        <v>#DIV/0!</v>
      </c>
      <c r="K25" s="101"/>
      <c r="L25" s="101"/>
      <c r="M25" s="180"/>
      <c r="N25" s="159" t="e">
        <f t="shared" si="4"/>
        <v>#DIV/0!</v>
      </c>
      <c r="O25" s="101"/>
      <c r="P25" s="93"/>
      <c r="Q25" s="178"/>
      <c r="R25" s="103" t="e">
        <f t="shared" si="0"/>
        <v>#DIV/0!</v>
      </c>
      <c r="S25" s="101"/>
      <c r="T25" s="93"/>
      <c r="U25" s="178"/>
      <c r="V25" s="103" t="e">
        <f t="shared" si="1"/>
        <v>#DIV/0!</v>
      </c>
      <c r="W25" s="8">
        <v>19</v>
      </c>
      <c r="X25" s="12" t="s">
        <v>113</v>
      </c>
      <c r="Y25" s="249"/>
      <c r="Z25" s="101"/>
      <c r="AA25" s="165"/>
      <c r="AB25" s="152" t="e">
        <f t="shared" si="5"/>
        <v>#DIV/0!</v>
      </c>
      <c r="AC25" s="101"/>
      <c r="AD25" s="93"/>
      <c r="AE25" s="157"/>
      <c r="AF25" s="144" t="e">
        <f t="shared" si="6"/>
        <v>#DIV/0!</v>
      </c>
      <c r="AG25" s="101"/>
      <c r="AH25" s="93"/>
      <c r="AI25" s="157"/>
      <c r="AJ25" s="144" t="e">
        <f t="shared" si="7"/>
        <v>#DIV/0!</v>
      </c>
      <c r="AK25" s="101"/>
      <c r="AL25" s="93"/>
      <c r="AM25" s="157"/>
      <c r="AN25" s="144" t="e">
        <f t="shared" si="8"/>
        <v>#DIV/0!</v>
      </c>
      <c r="AO25" s="101"/>
      <c r="AP25" s="93"/>
      <c r="AQ25" s="157"/>
      <c r="AR25" s="144" t="e">
        <f t="shared" si="9"/>
        <v>#DIV/0!</v>
      </c>
      <c r="AS25" s="101"/>
      <c r="AT25" s="93"/>
      <c r="AU25" s="157"/>
      <c r="AV25" s="144" t="e">
        <f t="shared" si="10"/>
        <v>#DIV/0!</v>
      </c>
    </row>
    <row r="26" spans="1:48">
      <c r="A26" s="8">
        <v>20</v>
      </c>
      <c r="B26" s="12" t="s">
        <v>115</v>
      </c>
      <c r="C26" s="151"/>
      <c r="D26" s="101"/>
      <c r="E26" s="165"/>
      <c r="F26" s="152" t="e">
        <f t="shared" si="2"/>
        <v>#DIV/0!</v>
      </c>
      <c r="G26" s="101"/>
      <c r="H26" s="93"/>
      <c r="I26" s="157"/>
      <c r="J26" s="144" t="e">
        <f t="shared" si="3"/>
        <v>#DIV/0!</v>
      </c>
      <c r="K26" s="101"/>
      <c r="L26" s="101"/>
      <c r="M26" s="180"/>
      <c r="N26" s="159" t="e">
        <f t="shared" si="4"/>
        <v>#DIV/0!</v>
      </c>
      <c r="O26" s="101"/>
      <c r="P26" s="93"/>
      <c r="Q26" s="178"/>
      <c r="R26" s="103" t="e">
        <f t="shared" si="0"/>
        <v>#DIV/0!</v>
      </c>
      <c r="S26" s="101"/>
      <c r="T26" s="93"/>
      <c r="U26" s="178"/>
      <c r="V26" s="103" t="e">
        <f t="shared" si="1"/>
        <v>#DIV/0!</v>
      </c>
      <c r="W26" s="8">
        <v>20</v>
      </c>
      <c r="X26" s="12" t="s">
        <v>115</v>
      </c>
      <c r="Y26" s="151"/>
      <c r="Z26" s="101"/>
      <c r="AA26" s="165"/>
      <c r="AB26" s="152" t="e">
        <f t="shared" si="5"/>
        <v>#DIV/0!</v>
      </c>
      <c r="AC26" s="101"/>
      <c r="AD26" s="93"/>
      <c r="AE26" s="157"/>
      <c r="AF26" s="144" t="e">
        <f t="shared" si="6"/>
        <v>#DIV/0!</v>
      </c>
      <c r="AG26" s="101"/>
      <c r="AH26" s="93"/>
      <c r="AI26" s="157"/>
      <c r="AJ26" s="144" t="e">
        <f t="shared" si="7"/>
        <v>#DIV/0!</v>
      </c>
      <c r="AK26" s="101"/>
      <c r="AL26" s="93"/>
      <c r="AM26" s="157"/>
      <c r="AN26" s="144" t="e">
        <f t="shared" si="8"/>
        <v>#DIV/0!</v>
      </c>
      <c r="AO26" s="101"/>
      <c r="AP26" s="93"/>
      <c r="AQ26" s="157"/>
      <c r="AR26" s="144" t="e">
        <f t="shared" si="9"/>
        <v>#DIV/0!</v>
      </c>
      <c r="AS26" s="101">
        <v>803</v>
      </c>
      <c r="AT26" s="93">
        <v>300</v>
      </c>
      <c r="AU26" s="157">
        <v>175</v>
      </c>
      <c r="AV26" s="144">
        <f t="shared" si="10"/>
        <v>5.8333333333333339</v>
      </c>
    </row>
    <row r="27" spans="1:48" ht="14.25" customHeight="1">
      <c r="A27" s="8">
        <v>21</v>
      </c>
      <c r="B27" s="12" t="s">
        <v>128</v>
      </c>
      <c r="C27" s="151"/>
      <c r="D27" s="101"/>
      <c r="E27" s="165"/>
      <c r="F27" s="152" t="e">
        <f t="shared" si="2"/>
        <v>#DIV/0!</v>
      </c>
      <c r="G27" s="101"/>
      <c r="H27" s="93"/>
      <c r="I27" s="157"/>
      <c r="J27" s="144" t="e">
        <f t="shared" si="3"/>
        <v>#DIV/0!</v>
      </c>
      <c r="K27" s="101"/>
      <c r="L27" s="101"/>
      <c r="M27" s="180"/>
      <c r="N27" s="159" t="e">
        <f t="shared" si="4"/>
        <v>#DIV/0!</v>
      </c>
      <c r="O27" s="101"/>
      <c r="P27" s="93"/>
      <c r="Q27" s="178"/>
      <c r="R27" s="103" t="e">
        <f t="shared" si="0"/>
        <v>#DIV/0!</v>
      </c>
      <c r="S27" s="101"/>
      <c r="T27" s="93"/>
      <c r="U27" s="178"/>
      <c r="V27" s="103" t="e">
        <f t="shared" si="1"/>
        <v>#DIV/0!</v>
      </c>
      <c r="W27" s="8">
        <v>21</v>
      </c>
      <c r="X27" s="12" t="s">
        <v>110</v>
      </c>
      <c r="Y27" s="151"/>
      <c r="Z27" s="101"/>
      <c r="AA27" s="165"/>
      <c r="AB27" s="152" t="e">
        <f t="shared" si="5"/>
        <v>#DIV/0!</v>
      </c>
      <c r="AC27" s="101"/>
      <c r="AD27" s="93"/>
      <c r="AE27" s="157"/>
      <c r="AF27" s="144" t="e">
        <f t="shared" si="6"/>
        <v>#DIV/0!</v>
      </c>
      <c r="AG27" s="101"/>
      <c r="AH27" s="93"/>
      <c r="AI27" s="157"/>
      <c r="AJ27" s="144" t="e">
        <f t="shared" si="7"/>
        <v>#DIV/0!</v>
      </c>
      <c r="AK27" s="101"/>
      <c r="AL27" s="93"/>
      <c r="AM27" s="157"/>
      <c r="AN27" s="144" t="e">
        <f t="shared" si="8"/>
        <v>#DIV/0!</v>
      </c>
      <c r="AO27" s="101"/>
      <c r="AP27" s="93"/>
      <c r="AQ27" s="157"/>
      <c r="AR27" s="144" t="e">
        <f t="shared" si="9"/>
        <v>#DIV/0!</v>
      </c>
      <c r="AS27" s="101"/>
      <c r="AT27" s="93"/>
      <c r="AU27" s="157"/>
      <c r="AV27" s="144" t="e">
        <f t="shared" si="10"/>
        <v>#DIV/0!</v>
      </c>
    </row>
    <row r="28" spans="1:48" ht="14.25" customHeight="1">
      <c r="A28" s="8">
        <v>22</v>
      </c>
      <c r="B28" s="43" t="s">
        <v>110</v>
      </c>
      <c r="C28" s="151"/>
      <c r="D28" s="101"/>
      <c r="E28" s="165"/>
      <c r="F28" s="152" t="e">
        <f t="shared" si="2"/>
        <v>#DIV/0!</v>
      </c>
      <c r="G28" s="101"/>
      <c r="H28" s="93"/>
      <c r="I28" s="157"/>
      <c r="J28" s="144" t="e">
        <f t="shared" si="3"/>
        <v>#DIV/0!</v>
      </c>
      <c r="K28" s="101"/>
      <c r="L28" s="101"/>
      <c r="M28" s="180"/>
      <c r="N28" s="159" t="e">
        <f t="shared" si="4"/>
        <v>#DIV/0!</v>
      </c>
      <c r="O28" s="101"/>
      <c r="P28" s="93"/>
      <c r="Q28" s="178"/>
      <c r="R28" s="103" t="e">
        <f t="shared" si="0"/>
        <v>#DIV/0!</v>
      </c>
      <c r="S28" s="101"/>
      <c r="T28" s="93"/>
      <c r="U28" s="178"/>
      <c r="V28" s="103" t="e">
        <f t="shared" si="1"/>
        <v>#DIV/0!</v>
      </c>
      <c r="W28" s="8">
        <v>22</v>
      </c>
      <c r="X28" s="43" t="s">
        <v>106</v>
      </c>
      <c r="Y28" s="151"/>
      <c r="Z28" s="101"/>
      <c r="AA28" s="165"/>
      <c r="AB28" s="152" t="e">
        <f t="shared" si="5"/>
        <v>#DIV/0!</v>
      </c>
      <c r="AC28" s="101"/>
      <c r="AD28" s="93"/>
      <c r="AE28" s="157"/>
      <c r="AF28" s="144" t="e">
        <f t="shared" si="6"/>
        <v>#DIV/0!</v>
      </c>
      <c r="AG28" s="101"/>
      <c r="AH28" s="93"/>
      <c r="AI28" s="157"/>
      <c r="AJ28" s="144" t="e">
        <f t="shared" si="7"/>
        <v>#DIV/0!</v>
      </c>
      <c r="AK28" s="101"/>
      <c r="AL28" s="93"/>
      <c r="AM28" s="157"/>
      <c r="AN28" s="144" t="e">
        <f t="shared" si="8"/>
        <v>#DIV/0!</v>
      </c>
      <c r="AO28" s="101"/>
      <c r="AP28" s="93"/>
      <c r="AQ28" s="157"/>
      <c r="AR28" s="144" t="e">
        <f t="shared" si="9"/>
        <v>#DIV/0!</v>
      </c>
      <c r="AS28" s="101"/>
      <c r="AT28" s="93"/>
      <c r="AU28" s="157"/>
      <c r="AV28" s="144" t="e">
        <f t="shared" si="10"/>
        <v>#DIV/0!</v>
      </c>
    </row>
    <row r="29" spans="1:48" ht="14.25" customHeight="1">
      <c r="A29" s="8">
        <v>23</v>
      </c>
      <c r="B29" s="12" t="s">
        <v>38</v>
      </c>
      <c r="C29" s="151"/>
      <c r="D29" s="101"/>
      <c r="E29" s="181"/>
      <c r="F29" s="152" t="e">
        <f t="shared" si="2"/>
        <v>#DIV/0!</v>
      </c>
      <c r="G29" s="101"/>
      <c r="H29" s="93"/>
      <c r="I29" s="157"/>
      <c r="J29" s="155" t="e">
        <f t="shared" si="3"/>
        <v>#DIV/0!</v>
      </c>
      <c r="K29" s="101"/>
      <c r="L29" s="93"/>
      <c r="M29" s="157"/>
      <c r="N29" s="159" t="e">
        <f t="shared" si="4"/>
        <v>#DIV/0!</v>
      </c>
      <c r="O29" s="101"/>
      <c r="P29" s="93"/>
      <c r="Q29" s="178"/>
      <c r="R29" s="103" t="e">
        <f t="shared" si="0"/>
        <v>#DIV/0!</v>
      </c>
      <c r="S29" s="101"/>
      <c r="T29" s="93"/>
      <c r="U29" s="178"/>
      <c r="V29" s="103" t="e">
        <f t="shared" ref="V29:V34" si="11">U29/T29*10</f>
        <v>#DIV/0!</v>
      </c>
      <c r="W29" s="8">
        <v>23</v>
      </c>
      <c r="X29" s="12" t="s">
        <v>38</v>
      </c>
      <c r="Y29" s="151"/>
      <c r="Z29" s="101"/>
      <c r="AA29" s="181"/>
      <c r="AB29" s="152" t="e">
        <f t="shared" si="5"/>
        <v>#DIV/0!</v>
      </c>
      <c r="AC29" s="101"/>
      <c r="AD29" s="93"/>
      <c r="AE29" s="157"/>
      <c r="AF29" s="155" t="e">
        <f t="shared" si="6"/>
        <v>#DIV/0!</v>
      </c>
      <c r="AG29" s="101">
        <v>97</v>
      </c>
      <c r="AH29" s="93">
        <v>97</v>
      </c>
      <c r="AI29" s="157">
        <v>60</v>
      </c>
      <c r="AJ29" s="155">
        <f t="shared" si="7"/>
        <v>6.1855670103092786</v>
      </c>
      <c r="AK29" s="101"/>
      <c r="AL29" s="93"/>
      <c r="AM29" s="157"/>
      <c r="AN29" s="155" t="e">
        <f t="shared" si="8"/>
        <v>#DIV/0!</v>
      </c>
      <c r="AO29" s="101"/>
      <c r="AP29" s="93"/>
      <c r="AQ29" s="157"/>
      <c r="AR29" s="155" t="e">
        <f t="shared" si="9"/>
        <v>#DIV/0!</v>
      </c>
      <c r="AS29" s="101"/>
      <c r="AT29" s="93"/>
      <c r="AU29" s="157"/>
      <c r="AV29" s="155" t="e">
        <f t="shared" si="10"/>
        <v>#DIV/0!</v>
      </c>
    </row>
    <row r="30" spans="1:48" ht="15" customHeight="1">
      <c r="A30" s="8">
        <v>24</v>
      </c>
      <c r="B30" s="16" t="s">
        <v>39</v>
      </c>
      <c r="C30" s="184">
        <f>SUM(C7:C29)</f>
        <v>150</v>
      </c>
      <c r="D30" s="260">
        <f>SUM(D7:D29)</f>
        <v>150</v>
      </c>
      <c r="E30" s="260">
        <f>SUM(E7:E29)</f>
        <v>360</v>
      </c>
      <c r="F30" s="152">
        <f t="shared" si="2"/>
        <v>24</v>
      </c>
      <c r="G30" s="93">
        <f>SUM(G7:G29)</f>
        <v>77</v>
      </c>
      <c r="H30" s="186">
        <f>SUM(H7:H23)</f>
        <v>77</v>
      </c>
      <c r="I30" s="103">
        <f>SUM(I7:I23)</f>
        <v>92</v>
      </c>
      <c r="J30" s="159">
        <f t="shared" si="3"/>
        <v>11.948051948051948</v>
      </c>
      <c r="K30" s="93">
        <f>SUM(K7:K29)</f>
        <v>109</v>
      </c>
      <c r="L30" s="186">
        <f>SUM(L7:L29)</f>
        <v>0</v>
      </c>
      <c r="M30" s="103">
        <f>SUM(M7:M29)</f>
        <v>0</v>
      </c>
      <c r="N30" s="159" t="e">
        <f t="shared" si="4"/>
        <v>#DIV/0!</v>
      </c>
      <c r="O30" s="187">
        <f>SUM(O7:O29)</f>
        <v>954</v>
      </c>
      <c r="P30" s="188">
        <f>SUM(P7:P29)</f>
        <v>0</v>
      </c>
      <c r="Q30" s="110">
        <f>SUM(Q7:Q29)</f>
        <v>0</v>
      </c>
      <c r="R30" s="103" t="e">
        <f t="shared" si="0"/>
        <v>#DIV/0!</v>
      </c>
      <c r="S30" s="187">
        <f>SUM(S7:S29)</f>
        <v>661</v>
      </c>
      <c r="T30" s="188">
        <f>SUM(T7:T29)</f>
        <v>661</v>
      </c>
      <c r="U30" s="265">
        <f>SUM(U7:U29)</f>
        <v>2029</v>
      </c>
      <c r="V30" s="103">
        <f t="shared" si="11"/>
        <v>30.695915279878967</v>
      </c>
      <c r="W30" s="8">
        <v>24</v>
      </c>
      <c r="X30" s="16" t="s">
        <v>39</v>
      </c>
      <c r="Y30" s="184">
        <f>SUM(Y7:Y29)</f>
        <v>0</v>
      </c>
      <c r="Z30" s="185">
        <f>SUM(Z7:Z29)</f>
        <v>0</v>
      </c>
      <c r="AA30" s="185">
        <f>SUM(AA7:AA29)</f>
        <v>0</v>
      </c>
      <c r="AB30" s="152" t="e">
        <f t="shared" si="5"/>
        <v>#DIV/0!</v>
      </c>
      <c r="AC30" s="93">
        <f>SUM(AC7:AC29)</f>
        <v>0</v>
      </c>
      <c r="AD30" s="186">
        <f>SUM(AD7:AD23)</f>
        <v>0</v>
      </c>
      <c r="AE30" s="103">
        <f>SUM(AE7:AE23)</f>
        <v>0</v>
      </c>
      <c r="AF30" s="159" t="e">
        <f t="shared" si="6"/>
        <v>#DIV/0!</v>
      </c>
      <c r="AG30" s="268">
        <f>SUM(AG7:AG29)</f>
        <v>2977</v>
      </c>
      <c r="AH30" s="269">
        <f>SUM(AH9:AH29)</f>
        <v>2977</v>
      </c>
      <c r="AI30" s="270">
        <f>SUM(AI7:AI29)</f>
        <v>4291</v>
      </c>
      <c r="AJ30" s="159">
        <f t="shared" si="7"/>
        <v>14.413839435673497</v>
      </c>
      <c r="AK30" s="93">
        <f>SUM(AK7:AK29)</f>
        <v>4202</v>
      </c>
      <c r="AL30" s="269">
        <f>SUM(AL7:AL23)</f>
        <v>2626</v>
      </c>
      <c r="AM30" s="266">
        <f>SUM(AM7:AM23)</f>
        <v>2221</v>
      </c>
      <c r="AN30" s="159">
        <f t="shared" si="8"/>
        <v>8.4577303884234585</v>
      </c>
      <c r="AO30" s="93">
        <f>SUM(AO7:AO29)</f>
        <v>526</v>
      </c>
      <c r="AP30" s="186">
        <f>SUM(AP7:AP23)</f>
        <v>526</v>
      </c>
      <c r="AQ30" s="270">
        <f>SUM(AQ7:AQ23)</f>
        <v>403</v>
      </c>
      <c r="AR30" s="159">
        <f t="shared" si="9"/>
        <v>7.6615969581749059</v>
      </c>
      <c r="AS30" s="93">
        <f>SUM(AS7:AS29)</f>
        <v>803</v>
      </c>
      <c r="AT30" s="186">
        <f>SUM(AT7:AT23)</f>
        <v>0</v>
      </c>
      <c r="AU30" s="255">
        <f>SUM(AU7:AU23)</f>
        <v>0</v>
      </c>
      <c r="AV30" s="159" t="e">
        <f t="shared" si="10"/>
        <v>#DIV/0!</v>
      </c>
    </row>
    <row r="31" spans="1:48" ht="14.25" customHeight="1">
      <c r="A31" s="8">
        <v>25</v>
      </c>
      <c r="B31" s="12" t="s">
        <v>40</v>
      </c>
      <c r="C31" s="189"/>
      <c r="D31" s="93"/>
      <c r="E31" s="190"/>
      <c r="F31" s="183" t="e">
        <f t="shared" si="2"/>
        <v>#DIV/0!</v>
      </c>
      <c r="G31" s="93"/>
      <c r="H31" s="93"/>
      <c r="I31" s="182"/>
      <c r="J31" s="176" t="e">
        <f t="shared" si="3"/>
        <v>#DIV/0!</v>
      </c>
      <c r="K31" s="191">
        <v>557</v>
      </c>
      <c r="L31" s="93">
        <v>356</v>
      </c>
      <c r="M31" s="182">
        <v>256</v>
      </c>
      <c r="N31" s="176">
        <f t="shared" si="4"/>
        <v>7.191011235955056</v>
      </c>
      <c r="O31" s="191"/>
      <c r="P31" s="93"/>
      <c r="Q31" s="192"/>
      <c r="R31" s="163" t="e">
        <f t="shared" si="0"/>
        <v>#DIV/0!</v>
      </c>
      <c r="S31" s="191"/>
      <c r="T31" s="93"/>
      <c r="U31" s="192"/>
      <c r="V31" s="163" t="e">
        <f t="shared" si="11"/>
        <v>#DIV/0!</v>
      </c>
      <c r="W31" s="8">
        <v>25</v>
      </c>
      <c r="X31" s="12" t="s">
        <v>40</v>
      </c>
      <c r="Y31" s="189">
        <v>64</v>
      </c>
      <c r="Z31" s="93"/>
      <c r="AA31" s="190"/>
      <c r="AB31" s="183" t="e">
        <f t="shared" si="5"/>
        <v>#DIV/0!</v>
      </c>
      <c r="AC31" s="93"/>
      <c r="AD31" s="93"/>
      <c r="AE31" s="182"/>
      <c r="AF31" s="176" t="e">
        <f t="shared" si="6"/>
        <v>#DIV/0!</v>
      </c>
      <c r="AG31" s="268">
        <v>1100</v>
      </c>
      <c r="AH31" s="268">
        <v>1100</v>
      </c>
      <c r="AI31" s="271">
        <v>1540</v>
      </c>
      <c r="AJ31" s="176">
        <f t="shared" si="7"/>
        <v>14</v>
      </c>
      <c r="AK31" s="93">
        <v>900</v>
      </c>
      <c r="AL31" s="93"/>
      <c r="AM31" s="182"/>
      <c r="AN31" s="176" t="e">
        <f t="shared" si="8"/>
        <v>#DIV/0!</v>
      </c>
      <c r="AO31" s="93">
        <v>100</v>
      </c>
      <c r="AP31" s="93"/>
      <c r="AQ31" s="182"/>
      <c r="AR31" s="176" t="e">
        <f t="shared" si="9"/>
        <v>#DIV/0!</v>
      </c>
      <c r="AS31" s="93"/>
      <c r="AT31" s="93"/>
      <c r="AU31" s="182"/>
      <c r="AV31" s="176" t="e">
        <f t="shared" si="10"/>
        <v>#DIV/0!</v>
      </c>
    </row>
    <row r="32" spans="1:48" ht="14.25" customHeight="1">
      <c r="A32" s="8">
        <v>26</v>
      </c>
      <c r="B32" s="12" t="s">
        <v>41</v>
      </c>
      <c r="C32" s="189"/>
      <c r="D32" s="93"/>
      <c r="E32" s="193"/>
      <c r="F32" s="183" t="e">
        <f t="shared" si="2"/>
        <v>#DIV/0!</v>
      </c>
      <c r="G32" s="93"/>
      <c r="H32" s="93"/>
      <c r="I32" s="158"/>
      <c r="J32" s="174" t="e">
        <f t="shared" si="3"/>
        <v>#DIV/0!</v>
      </c>
      <c r="K32" s="93"/>
      <c r="L32" s="93"/>
      <c r="M32" s="182"/>
      <c r="N32" s="176" t="e">
        <f t="shared" si="4"/>
        <v>#DIV/0!</v>
      </c>
      <c r="O32" s="191"/>
      <c r="P32" s="93"/>
      <c r="Q32" s="178"/>
      <c r="R32" s="163" t="e">
        <f t="shared" si="0"/>
        <v>#DIV/0!</v>
      </c>
      <c r="S32" s="191"/>
      <c r="T32" s="93"/>
      <c r="U32" s="178"/>
      <c r="V32" s="163" t="e">
        <f t="shared" si="11"/>
        <v>#DIV/0!</v>
      </c>
      <c r="W32" s="8">
        <v>26</v>
      </c>
      <c r="X32" s="12" t="s">
        <v>41</v>
      </c>
      <c r="Y32" s="189"/>
      <c r="Z32" s="93"/>
      <c r="AA32" s="193"/>
      <c r="AB32" s="183" t="e">
        <f t="shared" si="5"/>
        <v>#DIV/0!</v>
      </c>
      <c r="AC32" s="93"/>
      <c r="AD32" s="93"/>
      <c r="AE32" s="158"/>
      <c r="AF32" s="174" t="e">
        <f t="shared" si="6"/>
        <v>#DIV/0!</v>
      </c>
      <c r="AG32" s="268"/>
      <c r="AH32" s="268"/>
      <c r="AI32" s="272"/>
      <c r="AJ32" s="174" t="e">
        <f t="shared" si="7"/>
        <v>#DIV/0!</v>
      </c>
      <c r="AK32" s="93"/>
      <c r="AL32" s="93"/>
      <c r="AM32" s="158"/>
      <c r="AN32" s="174" t="e">
        <f t="shared" si="8"/>
        <v>#DIV/0!</v>
      </c>
      <c r="AO32" s="93"/>
      <c r="AP32" s="93"/>
      <c r="AQ32" s="158"/>
      <c r="AR32" s="174" t="e">
        <f t="shared" si="9"/>
        <v>#DIV/0!</v>
      </c>
      <c r="AS32" s="93"/>
      <c r="AT32" s="93"/>
      <c r="AU32" s="158"/>
      <c r="AV32" s="174" t="e">
        <f t="shared" si="10"/>
        <v>#DIV/0!</v>
      </c>
    </row>
    <row r="33" spans="1:48" ht="15.75" customHeight="1">
      <c r="A33" s="8">
        <v>27</v>
      </c>
      <c r="B33" s="16" t="s">
        <v>42</v>
      </c>
      <c r="C33" s="195">
        <f>SUM(C30:C32)</f>
        <v>150</v>
      </c>
      <c r="D33" s="258">
        <f>SUM(D30:D32)</f>
        <v>150</v>
      </c>
      <c r="E33" s="258">
        <f>SUM(E30:E32)</f>
        <v>360</v>
      </c>
      <c r="F33" s="152">
        <f t="shared" si="2"/>
        <v>24</v>
      </c>
      <c r="G33" s="191">
        <f>SUM(G30:G32)</f>
        <v>77</v>
      </c>
      <c r="H33" s="186">
        <f>SUM(H30:H32)</f>
        <v>77</v>
      </c>
      <c r="I33" s="103">
        <f>SUM(I30:I32)</f>
        <v>92</v>
      </c>
      <c r="J33" s="159">
        <f t="shared" si="3"/>
        <v>11.948051948051948</v>
      </c>
      <c r="K33" s="191">
        <f>SUM(K30:K32)</f>
        <v>666</v>
      </c>
      <c r="L33" s="186">
        <f>SUM(L30:L32)</f>
        <v>356</v>
      </c>
      <c r="M33" s="103">
        <f>SUM(M30:M32)</f>
        <v>256</v>
      </c>
      <c r="N33" s="159">
        <f t="shared" si="4"/>
        <v>7.191011235955056</v>
      </c>
      <c r="O33" s="187">
        <f>SUM(O30:O32)</f>
        <v>954</v>
      </c>
      <c r="P33" s="188">
        <f>SUM(P30:P32)</f>
        <v>0</v>
      </c>
      <c r="Q33" s="110">
        <f>SUM(Q30:Q32)</f>
        <v>0</v>
      </c>
      <c r="R33" s="103" t="e">
        <f t="shared" si="0"/>
        <v>#DIV/0!</v>
      </c>
      <c r="S33" s="187">
        <f>SUM(S30:S32)</f>
        <v>661</v>
      </c>
      <c r="T33" s="188">
        <f>SUM(T30:T32)</f>
        <v>661</v>
      </c>
      <c r="U33" s="265">
        <f>SUM(U30:U32)</f>
        <v>2029</v>
      </c>
      <c r="V33" s="103">
        <f t="shared" si="11"/>
        <v>30.695915279878967</v>
      </c>
      <c r="W33" s="8">
        <v>27</v>
      </c>
      <c r="X33" s="16" t="s">
        <v>42</v>
      </c>
      <c r="Y33" s="195">
        <f>SUM(Y30:Y32)</f>
        <v>64</v>
      </c>
      <c r="Z33" s="196">
        <f>SUM(Z30:Z32)</f>
        <v>0</v>
      </c>
      <c r="AA33" s="196">
        <f>SUM(AA30:AA32)</f>
        <v>0</v>
      </c>
      <c r="AB33" s="152" t="e">
        <f t="shared" si="5"/>
        <v>#DIV/0!</v>
      </c>
      <c r="AC33" s="191">
        <f>SUM(AC30:AC32)</f>
        <v>0</v>
      </c>
      <c r="AD33" s="186">
        <f>SUM(AD30:AD32)</f>
        <v>0</v>
      </c>
      <c r="AE33" s="103">
        <f>SUM(AE30:AE32)</f>
        <v>0</v>
      </c>
      <c r="AF33" s="159" t="e">
        <f t="shared" si="6"/>
        <v>#DIV/0!</v>
      </c>
      <c r="AG33" s="273">
        <f>SUM(AG30:AG32)</f>
        <v>4077</v>
      </c>
      <c r="AH33" s="269">
        <f>SUM(AH30:AH32)</f>
        <v>4077</v>
      </c>
      <c r="AI33" s="270">
        <f>SUM(AI30:AI32)</f>
        <v>5831</v>
      </c>
      <c r="AJ33" s="159">
        <f t="shared" si="7"/>
        <v>14.302182977679667</v>
      </c>
      <c r="AK33" s="191">
        <f>SUM(AK30:AK32)</f>
        <v>5102</v>
      </c>
      <c r="AL33" s="269">
        <f>SUM(AL30:AL32)</f>
        <v>2626</v>
      </c>
      <c r="AM33" s="264">
        <f>SUM(AM30:AM32)</f>
        <v>2221</v>
      </c>
      <c r="AN33" s="159">
        <f t="shared" si="8"/>
        <v>8.4577303884234585</v>
      </c>
      <c r="AO33" s="191">
        <f>SUM(AO30:AO32)</f>
        <v>626</v>
      </c>
      <c r="AP33" s="186">
        <f>SUM(AP30:AP32)</f>
        <v>526</v>
      </c>
      <c r="AQ33" s="255">
        <f>SUM(AQ30:AQ32)</f>
        <v>403</v>
      </c>
      <c r="AR33" s="159">
        <f t="shared" si="9"/>
        <v>7.6615969581749059</v>
      </c>
      <c r="AS33" s="191">
        <f>SUM(AS30:AS32)</f>
        <v>803</v>
      </c>
      <c r="AT33" s="186">
        <f>SUM(AT30:AT32)</f>
        <v>0</v>
      </c>
      <c r="AU33" s="255">
        <f>SUM(AU30:AU32)</f>
        <v>0</v>
      </c>
      <c r="AV33" s="159" t="e">
        <f t="shared" si="10"/>
        <v>#DIV/0!</v>
      </c>
    </row>
    <row r="34" spans="1:48" ht="15" customHeight="1">
      <c r="A34" s="8">
        <v>27</v>
      </c>
      <c r="B34" s="16">
        <v>2018</v>
      </c>
      <c r="C34" s="198">
        <v>217</v>
      </c>
      <c r="D34" s="97">
        <v>40</v>
      </c>
      <c r="E34" s="199">
        <v>59</v>
      </c>
      <c r="F34" s="183">
        <f t="shared" si="2"/>
        <v>14.75</v>
      </c>
      <c r="G34" s="113">
        <v>60</v>
      </c>
      <c r="H34" s="92">
        <v>60</v>
      </c>
      <c r="I34" s="200">
        <v>129</v>
      </c>
      <c r="J34" s="176">
        <f t="shared" si="3"/>
        <v>21.5</v>
      </c>
      <c r="K34" s="113"/>
      <c r="L34" s="113"/>
      <c r="M34" s="201"/>
      <c r="N34" s="176" t="e">
        <f t="shared" si="4"/>
        <v>#DIV/0!</v>
      </c>
      <c r="O34" s="191"/>
      <c r="P34" s="93"/>
      <c r="Q34" s="192"/>
      <c r="R34" s="103" t="e">
        <f t="shared" si="0"/>
        <v>#DIV/0!</v>
      </c>
      <c r="S34" s="191">
        <v>60</v>
      </c>
      <c r="T34" s="93">
        <v>60</v>
      </c>
      <c r="U34" s="256">
        <v>248</v>
      </c>
      <c r="V34" s="103">
        <f t="shared" si="11"/>
        <v>41.333333333333336</v>
      </c>
      <c r="W34" s="8">
        <v>28</v>
      </c>
      <c r="X34" s="16">
        <v>2018</v>
      </c>
      <c r="Y34" s="198">
        <v>151</v>
      </c>
      <c r="Z34" s="97">
        <v>52</v>
      </c>
      <c r="AA34" s="199">
        <v>17</v>
      </c>
      <c r="AB34" s="183">
        <f t="shared" si="5"/>
        <v>3.2692307692307692</v>
      </c>
      <c r="AC34" s="113">
        <v>400</v>
      </c>
      <c r="AD34" s="92">
        <v>252</v>
      </c>
      <c r="AE34" s="200">
        <v>96</v>
      </c>
      <c r="AF34" s="176">
        <f t="shared" si="6"/>
        <v>3.8095238095238093</v>
      </c>
      <c r="AG34" s="274">
        <v>4168</v>
      </c>
      <c r="AH34" s="275">
        <v>3907</v>
      </c>
      <c r="AI34" s="276">
        <v>3596</v>
      </c>
      <c r="AJ34" s="176">
        <f t="shared" si="7"/>
        <v>9.2039928333759917</v>
      </c>
      <c r="AK34" s="113">
        <v>3902</v>
      </c>
      <c r="AL34" s="92"/>
      <c r="AM34" s="200"/>
      <c r="AN34" s="176" t="e">
        <f t="shared" si="8"/>
        <v>#DIV/0!</v>
      </c>
      <c r="AO34" s="113">
        <v>1421</v>
      </c>
      <c r="AP34" s="92"/>
      <c r="AQ34" s="200"/>
      <c r="AR34" s="176" t="e">
        <f t="shared" si="9"/>
        <v>#DIV/0!</v>
      </c>
      <c r="AS34" s="113"/>
      <c r="AT34" s="92"/>
      <c r="AU34" s="200"/>
      <c r="AV34" s="176" t="e">
        <f t="shared" si="10"/>
        <v>#DIV/0!</v>
      </c>
    </row>
  </sheetData>
  <mergeCells count="14">
    <mergeCell ref="T4:V4"/>
    <mergeCell ref="A1:R1"/>
    <mergeCell ref="A2:R2"/>
    <mergeCell ref="A3:R3"/>
    <mergeCell ref="D4:F4"/>
    <mergeCell ref="H4:J4"/>
    <mergeCell ref="L4:N4"/>
    <mergeCell ref="P4:R4"/>
    <mergeCell ref="AT4:AV4"/>
    <mergeCell ref="AH4:AJ4"/>
    <mergeCell ref="AL4:AN4"/>
    <mergeCell ref="AP4:AR4"/>
    <mergeCell ref="Z4:AB4"/>
    <mergeCell ref="AD4:AF4"/>
  </mergeCells>
  <pageMargins left="0.19685039370078741" right="7.2916666666666671E-2" top="0.46875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>
      <c r="A2" s="301" t="s">
        <v>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18.75">
      <c r="A3" s="302" t="s">
        <v>124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1:15" ht="20.25">
      <c r="A4" s="303" t="s">
        <v>145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</row>
    <row r="5" spans="1:15" ht="15.75">
      <c r="A5" s="29"/>
      <c r="B5" s="3"/>
      <c r="C5" s="304" t="s">
        <v>55</v>
      </c>
      <c r="D5" s="305"/>
      <c r="E5" s="306" t="s">
        <v>56</v>
      </c>
      <c r="F5" s="307"/>
      <c r="G5" s="306" t="s">
        <v>57</v>
      </c>
      <c r="H5" s="307"/>
      <c r="I5" s="30" t="s">
        <v>130</v>
      </c>
      <c r="J5" s="306" t="s">
        <v>58</v>
      </c>
      <c r="K5" s="307"/>
      <c r="L5" s="306" t="s">
        <v>59</v>
      </c>
      <c r="M5" s="307"/>
      <c r="N5" s="306" t="s">
        <v>60</v>
      </c>
      <c r="O5" s="307"/>
    </row>
    <row r="6" spans="1:15" ht="15" customHeight="1">
      <c r="A6" s="31" t="s">
        <v>61</v>
      </c>
      <c r="B6" s="32" t="s">
        <v>10</v>
      </c>
      <c r="C6" s="297"/>
      <c r="D6" s="298"/>
      <c r="E6" s="299" t="s">
        <v>62</v>
      </c>
      <c r="F6" s="300"/>
      <c r="G6" s="299" t="s">
        <v>63</v>
      </c>
      <c r="H6" s="300"/>
      <c r="I6" s="33"/>
      <c r="J6" s="126"/>
      <c r="K6" s="34"/>
      <c r="L6" s="126"/>
      <c r="M6" s="34"/>
      <c r="N6" s="126"/>
      <c r="O6" s="127"/>
    </row>
    <row r="7" spans="1:15" ht="15" customHeight="1">
      <c r="A7" s="35"/>
      <c r="B7" s="36"/>
      <c r="C7" s="37" t="s">
        <v>130</v>
      </c>
      <c r="D7" s="38" t="s">
        <v>111</v>
      </c>
      <c r="E7" s="37" t="s">
        <v>130</v>
      </c>
      <c r="F7" s="38" t="s">
        <v>111</v>
      </c>
      <c r="G7" s="37" t="s">
        <v>130</v>
      </c>
      <c r="H7" s="38" t="s">
        <v>111</v>
      </c>
      <c r="I7" s="39" t="s">
        <v>111</v>
      </c>
      <c r="J7" s="37" t="s">
        <v>130</v>
      </c>
      <c r="K7" s="38" t="s">
        <v>111</v>
      </c>
      <c r="L7" s="37" t="s">
        <v>130</v>
      </c>
      <c r="M7" s="38" t="s">
        <v>111</v>
      </c>
      <c r="N7" s="37" t="s">
        <v>130</v>
      </c>
      <c r="O7" s="38" t="s">
        <v>111</v>
      </c>
    </row>
    <row r="8" spans="1:15" ht="15" customHeight="1">
      <c r="A8" s="40">
        <v>1</v>
      </c>
      <c r="B8" s="36" t="s">
        <v>51</v>
      </c>
      <c r="C8" s="41"/>
      <c r="D8" s="41"/>
      <c r="E8" s="41"/>
      <c r="F8" s="41"/>
      <c r="G8" s="39"/>
      <c r="H8" s="41"/>
      <c r="I8" s="42">
        <v>0</v>
      </c>
      <c r="J8" s="43"/>
      <c r="K8" s="43"/>
      <c r="L8" s="43"/>
      <c r="M8" s="43"/>
      <c r="N8" s="38"/>
      <c r="O8" s="43"/>
    </row>
    <row r="9" spans="1:15" ht="15" customHeight="1">
      <c r="A9" s="44">
        <v>2</v>
      </c>
      <c r="B9" s="45" t="s">
        <v>52</v>
      </c>
      <c r="C9" s="43"/>
      <c r="D9" s="43"/>
      <c r="E9" s="43"/>
      <c r="F9" s="43"/>
      <c r="G9" s="43"/>
      <c r="H9" s="43"/>
      <c r="I9" s="42">
        <v>0</v>
      </c>
      <c r="J9" s="43"/>
      <c r="K9" s="43"/>
      <c r="L9" s="43"/>
      <c r="M9" s="43"/>
      <c r="N9" s="43"/>
      <c r="O9" s="43"/>
    </row>
    <row r="10" spans="1:15" ht="14.25" customHeight="1">
      <c r="A10" s="44">
        <v>3</v>
      </c>
      <c r="B10" s="45" t="s">
        <v>24</v>
      </c>
      <c r="C10" s="43"/>
      <c r="D10" s="43"/>
      <c r="E10" s="43"/>
      <c r="F10" s="43"/>
      <c r="G10" s="43"/>
      <c r="H10" s="43"/>
      <c r="I10" s="42">
        <v>0</v>
      </c>
      <c r="J10" s="43"/>
      <c r="K10" s="43"/>
      <c r="L10" s="43"/>
      <c r="M10" s="43"/>
      <c r="N10" s="43"/>
      <c r="O10" s="43"/>
    </row>
    <row r="11" spans="1:15" ht="15" customHeight="1">
      <c r="A11" s="44">
        <v>4</v>
      </c>
      <c r="B11" s="45" t="s">
        <v>64</v>
      </c>
      <c r="C11" s="46"/>
      <c r="D11" s="46"/>
      <c r="E11" s="46"/>
      <c r="F11" s="46"/>
      <c r="G11" s="46"/>
      <c r="H11" s="46"/>
      <c r="I11" s="47">
        <v>0</v>
      </c>
      <c r="J11" s="48"/>
      <c r="K11" s="48"/>
      <c r="L11" s="46"/>
      <c r="M11" s="46"/>
      <c r="N11" s="46"/>
      <c r="O11" s="46"/>
    </row>
    <row r="12" spans="1:15" ht="16.5" customHeight="1">
      <c r="A12" s="44">
        <v>5</v>
      </c>
      <c r="B12" s="45" t="s">
        <v>54</v>
      </c>
      <c r="C12" s="43"/>
      <c r="D12" s="43"/>
      <c r="E12" s="43"/>
      <c r="F12" s="43"/>
      <c r="G12" s="43"/>
      <c r="H12" s="43"/>
      <c r="I12" s="42">
        <v>0</v>
      </c>
      <c r="J12" s="48"/>
      <c r="K12" s="43"/>
      <c r="L12" s="43"/>
      <c r="M12" s="43"/>
      <c r="N12" s="43"/>
      <c r="O12" s="43"/>
    </row>
    <row r="13" spans="1:15" ht="15" customHeight="1">
      <c r="A13" s="44">
        <v>6</v>
      </c>
      <c r="B13" s="45" t="s">
        <v>27</v>
      </c>
      <c r="C13" s="43"/>
      <c r="D13" s="43"/>
      <c r="E13" s="43"/>
      <c r="F13" s="43"/>
      <c r="G13" s="43"/>
      <c r="H13" s="43"/>
      <c r="I13" s="42">
        <v>0</v>
      </c>
      <c r="J13" s="48"/>
      <c r="K13" s="43"/>
      <c r="L13" s="43"/>
      <c r="M13" s="43"/>
      <c r="N13" s="43"/>
      <c r="O13" s="43"/>
    </row>
    <row r="14" spans="1:15" ht="15" customHeight="1">
      <c r="A14" s="44">
        <v>7</v>
      </c>
      <c r="B14" s="45" t="s">
        <v>28</v>
      </c>
      <c r="C14" s="43"/>
      <c r="D14" s="43"/>
      <c r="E14" s="43"/>
      <c r="F14" s="43"/>
      <c r="G14" s="43"/>
      <c r="H14" s="43"/>
      <c r="I14" s="42">
        <v>0</v>
      </c>
      <c r="J14" s="48"/>
      <c r="K14" s="48"/>
      <c r="L14" s="43"/>
      <c r="M14" s="46"/>
      <c r="N14" s="43"/>
      <c r="O14" s="46"/>
    </row>
    <row r="15" spans="1:15" ht="15" customHeight="1">
      <c r="A15" s="44">
        <v>8</v>
      </c>
      <c r="B15" s="45" t="s">
        <v>29</v>
      </c>
      <c r="C15" s="43"/>
      <c r="D15" s="43"/>
      <c r="E15" s="43"/>
      <c r="F15" s="43"/>
      <c r="G15" s="43"/>
      <c r="H15" s="43"/>
      <c r="I15" s="42">
        <v>0</v>
      </c>
      <c r="J15" s="48"/>
      <c r="K15" s="43"/>
      <c r="L15" s="43"/>
      <c r="M15" s="43"/>
      <c r="N15" s="43"/>
      <c r="O15" s="43"/>
    </row>
    <row r="16" spans="1:15" ht="17.25" customHeight="1">
      <c r="A16" s="44">
        <v>9</v>
      </c>
      <c r="B16" s="45" t="s">
        <v>30</v>
      </c>
      <c r="C16" s="43"/>
      <c r="D16" s="43"/>
      <c r="E16" s="43"/>
      <c r="F16" s="43"/>
      <c r="G16" s="43"/>
      <c r="H16" s="43"/>
      <c r="I16" s="42">
        <v>0</v>
      </c>
      <c r="J16" s="48"/>
      <c r="K16" s="43"/>
      <c r="L16" s="43"/>
      <c r="M16" s="43"/>
      <c r="N16" s="43"/>
      <c r="O16" s="43"/>
    </row>
    <row r="17" spans="1:16" ht="16.5" customHeight="1">
      <c r="A17" s="44">
        <v>10</v>
      </c>
      <c r="B17" s="45" t="s">
        <v>31</v>
      </c>
      <c r="C17" s="43"/>
      <c r="D17" s="43"/>
      <c r="E17" s="43"/>
      <c r="F17" s="43"/>
      <c r="G17" s="43"/>
      <c r="H17" s="43"/>
      <c r="I17" s="42">
        <v>0</v>
      </c>
      <c r="J17" s="48"/>
      <c r="K17" s="43"/>
      <c r="L17" s="43"/>
      <c r="M17" s="43"/>
      <c r="N17" s="43"/>
      <c r="O17" s="43"/>
    </row>
    <row r="18" spans="1:16" ht="16.5" customHeight="1">
      <c r="A18" s="44">
        <v>11</v>
      </c>
      <c r="B18" s="45" t="s">
        <v>65</v>
      </c>
      <c r="C18" s="43"/>
      <c r="D18" s="43"/>
      <c r="E18" s="43"/>
      <c r="F18" s="43"/>
      <c r="G18" s="43"/>
      <c r="H18" s="43"/>
      <c r="I18" s="42">
        <v>0</v>
      </c>
      <c r="J18" s="48"/>
      <c r="K18" s="43"/>
      <c r="L18" s="43"/>
      <c r="M18" s="43"/>
      <c r="N18" s="43"/>
      <c r="O18" s="43"/>
    </row>
    <row r="19" spans="1:16" ht="17.25" customHeight="1">
      <c r="A19" s="44">
        <v>12</v>
      </c>
      <c r="B19" s="45" t="s">
        <v>66</v>
      </c>
      <c r="C19" s="49">
        <f>L19*350/100</f>
        <v>58.100000000000009</v>
      </c>
      <c r="D19" s="49">
        <f>M19*350/100</f>
        <v>49</v>
      </c>
      <c r="E19" s="49">
        <f>C19*J19/100</f>
        <v>56.938000000000009</v>
      </c>
      <c r="F19" s="49">
        <f>D19*K19/100</f>
        <v>48.02</v>
      </c>
      <c r="G19" s="49">
        <f>E19*N19/3.4</f>
        <v>66.985882352941189</v>
      </c>
      <c r="H19" s="49">
        <f>F19*O19/3.4</f>
        <v>59.318823529411773</v>
      </c>
      <c r="I19" s="50">
        <f>G19-H19</f>
        <v>7.6670588235294161</v>
      </c>
      <c r="J19" s="51">
        <v>98</v>
      </c>
      <c r="K19" s="51">
        <v>98</v>
      </c>
      <c r="L19" s="49">
        <v>16.600000000000001</v>
      </c>
      <c r="M19" s="49">
        <v>14</v>
      </c>
      <c r="N19" s="49">
        <v>4</v>
      </c>
      <c r="O19" s="49">
        <v>4.2</v>
      </c>
    </row>
    <row r="20" spans="1:16" ht="15.75" customHeight="1">
      <c r="A20" s="44">
        <v>13</v>
      </c>
      <c r="B20" s="45" t="s">
        <v>26</v>
      </c>
      <c r="C20" s="52">
        <f>L20*574/100</f>
        <v>111.35599999999998</v>
      </c>
      <c r="D20" s="52">
        <f>M20*392/100</f>
        <v>79.183999999999997</v>
      </c>
      <c r="E20" s="52">
        <f>C20*J20/100</f>
        <v>108.01531999999997</v>
      </c>
      <c r="F20" s="52">
        <f>D20*K20/100</f>
        <v>76.016639999999995</v>
      </c>
      <c r="G20" s="52">
        <f>E20*N20/3.4</f>
        <v>117.54608352941175</v>
      </c>
      <c r="H20" s="52">
        <f>F20*O20/3.4</f>
        <v>76.016639999999995</v>
      </c>
      <c r="I20" s="53">
        <f>G20-H20</f>
        <v>41.529443529411751</v>
      </c>
      <c r="J20" s="54">
        <v>97</v>
      </c>
      <c r="K20" s="54">
        <v>96</v>
      </c>
      <c r="L20" s="52">
        <v>19.399999999999999</v>
      </c>
      <c r="M20" s="52">
        <v>20.2</v>
      </c>
      <c r="N20" s="52">
        <v>3.7</v>
      </c>
      <c r="O20" s="55">
        <v>3.4</v>
      </c>
      <c r="P20" s="1"/>
    </row>
    <row r="21" spans="1:16" ht="17.25" customHeight="1">
      <c r="A21" s="44">
        <v>14</v>
      </c>
      <c r="B21" s="45" t="s">
        <v>35</v>
      </c>
      <c r="C21" s="49"/>
      <c r="D21" s="49"/>
      <c r="E21" s="38"/>
      <c r="F21" s="38"/>
      <c r="G21" s="49"/>
      <c r="H21" s="38"/>
      <c r="I21" s="50">
        <f>G21-H21</f>
        <v>0</v>
      </c>
      <c r="J21" s="51"/>
      <c r="K21" s="38"/>
      <c r="L21" s="38"/>
      <c r="M21" s="38"/>
      <c r="N21" s="39"/>
      <c r="O21" s="39"/>
    </row>
    <row r="22" spans="1:16" ht="18" customHeight="1">
      <c r="A22" s="44">
        <v>15</v>
      </c>
      <c r="B22" s="12" t="s">
        <v>97</v>
      </c>
      <c r="C22" s="49"/>
      <c r="D22" s="49"/>
      <c r="E22" s="49"/>
      <c r="F22" s="49"/>
      <c r="G22" s="49"/>
      <c r="H22" s="49"/>
      <c r="I22" s="50"/>
      <c r="J22" s="51"/>
      <c r="K22" s="38" t="s">
        <v>141</v>
      </c>
      <c r="L22" s="49"/>
      <c r="M22" s="49"/>
      <c r="N22" s="49"/>
      <c r="O22" s="38"/>
    </row>
    <row r="23" spans="1:16" ht="17.25" customHeight="1">
      <c r="A23" s="44">
        <v>16</v>
      </c>
      <c r="B23" s="45"/>
      <c r="C23" s="38"/>
      <c r="D23" s="38"/>
      <c r="E23" s="38"/>
      <c r="F23" s="38"/>
      <c r="G23" s="38"/>
      <c r="H23" s="38"/>
      <c r="I23" s="50"/>
      <c r="J23" s="56"/>
      <c r="K23" s="38"/>
      <c r="L23" s="38"/>
      <c r="M23" s="38"/>
      <c r="N23" s="38"/>
      <c r="O23" s="38"/>
    </row>
    <row r="24" spans="1:16" ht="15.75">
      <c r="A24" s="44">
        <v>17</v>
      </c>
      <c r="B24" s="57" t="s">
        <v>39</v>
      </c>
      <c r="C24" s="58">
        <f t="shared" ref="C24:H24" si="0">SUM(C19:C23)</f>
        <v>169.45599999999999</v>
      </c>
      <c r="D24" s="58">
        <f t="shared" si="0"/>
        <v>128.184</v>
      </c>
      <c r="E24" s="58">
        <f t="shared" si="0"/>
        <v>164.95331999999999</v>
      </c>
      <c r="F24" s="58">
        <f t="shared" si="0"/>
        <v>124.03664000000001</v>
      </c>
      <c r="G24" s="58">
        <f>SUM(G19:G23)</f>
        <v>184.53196588235295</v>
      </c>
      <c r="H24" s="58">
        <f t="shared" si="0"/>
        <v>135.33546352941175</v>
      </c>
      <c r="I24" s="58">
        <f>G24-H24</f>
        <v>49.196502352941195</v>
      </c>
      <c r="J24" s="56">
        <f>E24/C24*100</f>
        <v>97.342861863846665</v>
      </c>
      <c r="K24" s="56">
        <f>F24/D24*100</f>
        <v>96.764525993883794</v>
      </c>
      <c r="L24" s="58">
        <f>C24/924*100</f>
        <v>18.33939393939394</v>
      </c>
      <c r="M24" s="58">
        <f>D24/742*100</f>
        <v>17.275471698113208</v>
      </c>
      <c r="N24" s="58">
        <f>G24*3.4/E24</f>
        <v>3.8035529324296111</v>
      </c>
      <c r="O24" s="58">
        <f>H24*3.4/F24</f>
        <v>3.7097149358447625</v>
      </c>
    </row>
    <row r="25" spans="1:16">
      <c r="C25" s="18"/>
      <c r="I25" s="59">
        <f>G24-H24</f>
        <v>49.196502352941195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H10" sqref="H10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61" t="s">
        <v>67</v>
      </c>
      <c r="I1" s="61"/>
      <c r="J1" s="61"/>
      <c r="K1" s="61"/>
      <c r="O1" s="60"/>
      <c r="P1" s="60"/>
    </row>
    <row r="2" spans="1:16">
      <c r="B2" s="63" t="s">
        <v>125</v>
      </c>
      <c r="C2" s="63"/>
      <c r="D2" s="63"/>
      <c r="E2" s="63"/>
      <c r="F2" s="63"/>
      <c r="G2" s="63"/>
      <c r="H2" s="63"/>
      <c r="I2" s="63"/>
      <c r="M2" s="63"/>
      <c r="N2" s="63"/>
      <c r="O2" s="63"/>
      <c r="P2" s="63"/>
    </row>
    <row r="3" spans="1:16" ht="18.75">
      <c r="D3" s="61" t="s">
        <v>105</v>
      </c>
      <c r="E3" s="61"/>
      <c r="F3" s="116" t="s">
        <v>145</v>
      </c>
      <c r="O3" s="64"/>
      <c r="P3" s="64"/>
    </row>
    <row r="4" spans="1:16" ht="15.75">
      <c r="A4" s="225"/>
      <c r="B4" s="226"/>
      <c r="C4" s="227"/>
      <c r="D4" s="228" t="s">
        <v>81</v>
      </c>
      <c r="E4" s="228"/>
      <c r="F4" s="228"/>
      <c r="G4" s="228"/>
      <c r="H4" s="228"/>
      <c r="I4" s="228"/>
      <c r="J4" s="229"/>
      <c r="K4" s="230" t="s">
        <v>77</v>
      </c>
    </row>
    <row r="5" spans="1:16" ht="15.75">
      <c r="A5" s="231" t="s">
        <v>9</v>
      </c>
      <c r="B5" s="232" t="s">
        <v>10</v>
      </c>
      <c r="C5" s="308" t="s">
        <v>68</v>
      </c>
      <c r="D5" s="309"/>
      <c r="E5" s="308" t="s">
        <v>69</v>
      </c>
      <c r="F5" s="309"/>
      <c r="G5" s="233" t="s">
        <v>101</v>
      </c>
      <c r="H5" s="233"/>
      <c r="I5" s="308" t="s">
        <v>80</v>
      </c>
      <c r="J5" s="309"/>
      <c r="K5" s="234" t="s">
        <v>78</v>
      </c>
    </row>
    <row r="6" spans="1:16" ht="15.75">
      <c r="A6" s="235" t="s">
        <v>18</v>
      </c>
      <c r="B6" s="235"/>
      <c r="C6" s="236" t="s">
        <v>12</v>
      </c>
      <c r="D6" s="236" t="s">
        <v>14</v>
      </c>
      <c r="E6" s="236" t="s">
        <v>12</v>
      </c>
      <c r="F6" s="236" t="s">
        <v>14</v>
      </c>
      <c r="G6" s="236"/>
      <c r="H6" s="236"/>
      <c r="I6" s="236" t="s">
        <v>12</v>
      </c>
      <c r="J6" s="236" t="s">
        <v>14</v>
      </c>
      <c r="K6" s="237" t="s">
        <v>79</v>
      </c>
    </row>
    <row r="7" spans="1:16" ht="15.75">
      <c r="A7" s="36">
        <v>1</v>
      </c>
      <c r="B7" s="45" t="s">
        <v>51</v>
      </c>
      <c r="C7" s="240"/>
      <c r="D7" s="238"/>
      <c r="E7" s="238"/>
      <c r="F7" s="238"/>
      <c r="G7" s="238"/>
      <c r="H7" s="238"/>
      <c r="I7" s="238"/>
      <c r="J7" s="238"/>
      <c r="K7" s="239"/>
    </row>
    <row r="8" spans="1:16">
      <c r="A8" s="43">
        <v>2</v>
      </c>
      <c r="B8" s="12" t="s">
        <v>52</v>
      </c>
      <c r="C8" s="84"/>
      <c r="D8" s="7"/>
      <c r="E8" s="7"/>
      <c r="F8" s="7"/>
      <c r="G8" s="7"/>
      <c r="H8" s="7"/>
      <c r="I8" s="7"/>
      <c r="J8" s="7"/>
      <c r="K8" s="25"/>
    </row>
    <row r="9" spans="1:16">
      <c r="A9" s="43">
        <v>3</v>
      </c>
      <c r="B9" s="12" t="s">
        <v>53</v>
      </c>
      <c r="C9" s="84"/>
      <c r="D9" s="7"/>
      <c r="E9" s="7"/>
      <c r="F9" s="7"/>
      <c r="G9" s="7"/>
      <c r="H9" s="7"/>
      <c r="I9" s="7"/>
      <c r="J9" s="7"/>
      <c r="K9" s="25"/>
    </row>
    <row r="10" spans="1:16">
      <c r="A10" s="43">
        <v>4</v>
      </c>
      <c r="B10" s="12" t="s">
        <v>70</v>
      </c>
      <c r="C10" s="84">
        <v>60</v>
      </c>
      <c r="D10" s="7">
        <v>30</v>
      </c>
      <c r="E10" s="10"/>
      <c r="F10" s="10"/>
      <c r="G10" s="10"/>
      <c r="H10" s="10"/>
      <c r="I10" s="7"/>
      <c r="J10" s="7"/>
      <c r="K10" s="25"/>
    </row>
    <row r="11" spans="1:16">
      <c r="A11" s="43">
        <v>5</v>
      </c>
      <c r="B11" s="12" t="s">
        <v>54</v>
      </c>
      <c r="C11" s="84"/>
      <c r="D11" s="7"/>
      <c r="E11" s="7"/>
      <c r="F11" s="7"/>
      <c r="G11" s="7"/>
      <c r="H11" s="7"/>
      <c r="I11" s="7"/>
      <c r="J11" s="7"/>
      <c r="K11" s="25"/>
    </row>
    <row r="12" spans="1:16">
      <c r="A12" s="43">
        <v>6</v>
      </c>
      <c r="B12" s="12" t="s">
        <v>26</v>
      </c>
      <c r="C12" s="241">
        <v>197</v>
      </c>
      <c r="D12" s="15">
        <v>382</v>
      </c>
      <c r="E12" s="17">
        <v>446</v>
      </c>
      <c r="F12" s="17">
        <v>6834</v>
      </c>
      <c r="G12" s="10"/>
      <c r="H12" s="10"/>
      <c r="I12" s="10"/>
      <c r="J12" s="10"/>
      <c r="K12" s="25"/>
    </row>
    <row r="13" spans="1:16">
      <c r="A13" s="43">
        <v>7</v>
      </c>
      <c r="B13" s="12" t="s">
        <v>27</v>
      </c>
      <c r="C13" s="26"/>
      <c r="D13" s="26"/>
      <c r="E13" s="26"/>
      <c r="F13" s="80"/>
      <c r="G13" s="80"/>
      <c r="H13" s="80"/>
      <c r="I13" s="80"/>
      <c r="J13" s="80"/>
      <c r="K13" s="25"/>
    </row>
    <row r="14" spans="1:16">
      <c r="A14" s="43">
        <v>8</v>
      </c>
      <c r="B14" s="12" t="s">
        <v>28</v>
      </c>
      <c r="C14" s="17">
        <v>109</v>
      </c>
      <c r="D14" s="17">
        <v>210</v>
      </c>
      <c r="E14" s="17"/>
      <c r="F14" s="17"/>
      <c r="G14" s="17"/>
      <c r="H14" s="17"/>
      <c r="I14" s="17"/>
      <c r="J14" s="17"/>
      <c r="K14" s="25"/>
    </row>
    <row r="15" spans="1:16">
      <c r="A15" s="43">
        <v>9</v>
      </c>
      <c r="B15" s="12" t="s">
        <v>29</v>
      </c>
      <c r="C15" s="26"/>
      <c r="D15" s="26"/>
      <c r="E15" s="26"/>
      <c r="F15" s="80"/>
      <c r="G15" s="80"/>
      <c r="H15" s="80"/>
      <c r="I15" s="80"/>
      <c r="J15" s="80"/>
      <c r="K15" s="25"/>
    </row>
    <row r="16" spans="1:16">
      <c r="A16" s="43">
        <v>10</v>
      </c>
      <c r="B16" s="12" t="s">
        <v>30</v>
      </c>
      <c r="C16" s="17"/>
      <c r="D16" s="17"/>
      <c r="E16" s="17"/>
      <c r="F16" s="17"/>
      <c r="G16" s="17"/>
      <c r="H16" s="17"/>
      <c r="I16" s="17"/>
      <c r="J16" s="17"/>
      <c r="K16" s="25"/>
    </row>
    <row r="17" spans="1:11">
      <c r="A17" s="43">
        <v>11</v>
      </c>
      <c r="B17" s="12" t="s">
        <v>31</v>
      </c>
      <c r="C17" s="26">
        <v>177</v>
      </c>
      <c r="D17" s="26">
        <v>400</v>
      </c>
      <c r="E17" s="27"/>
      <c r="F17" s="27"/>
      <c r="G17" s="27"/>
      <c r="H17" s="27"/>
      <c r="I17" s="27"/>
      <c r="J17" s="27"/>
      <c r="K17" s="25"/>
    </row>
    <row r="18" spans="1:11">
      <c r="A18" s="43">
        <v>12</v>
      </c>
      <c r="B18" s="12" t="s">
        <v>32</v>
      </c>
      <c r="C18" s="11"/>
      <c r="D18" s="11"/>
      <c r="E18" s="17"/>
      <c r="F18" s="17"/>
      <c r="G18" s="17"/>
      <c r="H18" s="17"/>
      <c r="I18" s="17"/>
      <c r="J18" s="17"/>
      <c r="K18" s="25"/>
    </row>
    <row r="19" spans="1:11">
      <c r="A19" s="43">
        <v>13</v>
      </c>
      <c r="B19" s="23" t="s">
        <v>33</v>
      </c>
      <c r="C19" s="17">
        <v>770</v>
      </c>
      <c r="D19" s="14">
        <v>2249</v>
      </c>
      <c r="E19" s="14">
        <v>401</v>
      </c>
      <c r="F19" s="24">
        <v>3862</v>
      </c>
      <c r="G19" s="13">
        <v>206</v>
      </c>
      <c r="H19" s="13">
        <v>1315</v>
      </c>
      <c r="I19" s="259">
        <v>143</v>
      </c>
      <c r="J19" s="259">
        <v>1933</v>
      </c>
      <c r="K19" s="25"/>
    </row>
    <row r="20" spans="1:11">
      <c r="A20" s="43">
        <v>14</v>
      </c>
      <c r="B20" s="12" t="s">
        <v>71</v>
      </c>
      <c r="C20" s="79">
        <v>80</v>
      </c>
      <c r="D20" s="79">
        <v>20</v>
      </c>
      <c r="E20" s="79"/>
      <c r="F20" s="81"/>
      <c r="G20" s="81"/>
      <c r="H20" s="81"/>
      <c r="I20" s="81"/>
      <c r="J20" s="81"/>
      <c r="K20" s="25"/>
    </row>
    <row r="21" spans="1:11">
      <c r="A21" s="43">
        <v>15</v>
      </c>
      <c r="B21" s="12" t="s">
        <v>36</v>
      </c>
      <c r="C21" s="17"/>
      <c r="D21" s="14"/>
      <c r="E21" s="14"/>
      <c r="F21" s="14"/>
      <c r="G21" s="14"/>
      <c r="H21" s="14"/>
      <c r="I21" s="14"/>
      <c r="J21" s="14"/>
      <c r="K21" s="25"/>
    </row>
    <row r="22" spans="1:11">
      <c r="A22" s="43">
        <v>16</v>
      </c>
      <c r="B22" s="12" t="s">
        <v>97</v>
      </c>
      <c r="C22" s="17"/>
      <c r="D22" s="14"/>
      <c r="E22" s="14"/>
      <c r="F22" s="14"/>
      <c r="G22" s="14"/>
      <c r="H22" s="14"/>
      <c r="I22" s="14"/>
      <c r="J22" s="14"/>
      <c r="K22" s="25"/>
    </row>
    <row r="23" spans="1:11">
      <c r="A23" s="43">
        <v>17</v>
      </c>
      <c r="B23" s="12" t="s">
        <v>72</v>
      </c>
      <c r="C23" s="17"/>
      <c r="D23" s="14"/>
      <c r="E23" s="14"/>
      <c r="F23" s="14"/>
      <c r="G23" s="14"/>
      <c r="H23" s="14"/>
      <c r="I23" s="14"/>
      <c r="J23" s="14"/>
      <c r="K23" s="25"/>
    </row>
    <row r="24" spans="1:11">
      <c r="A24" s="43">
        <v>18</v>
      </c>
      <c r="B24" s="12" t="s">
        <v>112</v>
      </c>
      <c r="C24" s="84"/>
      <c r="D24" s="7"/>
      <c r="E24" s="7"/>
      <c r="F24" s="7"/>
      <c r="G24" s="7"/>
      <c r="H24" s="7"/>
      <c r="I24" s="7"/>
      <c r="J24" s="7"/>
      <c r="K24" s="25"/>
    </row>
    <row r="25" spans="1:11">
      <c r="A25" s="43">
        <v>19</v>
      </c>
      <c r="B25" s="12" t="s">
        <v>113</v>
      </c>
      <c r="C25" s="242"/>
      <c r="D25" s="243"/>
      <c r="E25" s="214"/>
      <c r="F25" s="243"/>
      <c r="G25" s="243"/>
      <c r="H25" s="243"/>
      <c r="I25" s="214"/>
      <c r="J25" s="243"/>
      <c r="K25" s="214"/>
    </row>
    <row r="26" spans="1:11">
      <c r="A26" s="43">
        <v>20</v>
      </c>
      <c r="B26" s="12" t="s">
        <v>109</v>
      </c>
      <c r="C26" s="244"/>
      <c r="D26" s="93"/>
      <c r="E26" s="101"/>
      <c r="F26" s="103"/>
      <c r="G26" s="103"/>
      <c r="H26" s="103"/>
      <c r="I26" s="103"/>
      <c r="J26" s="103"/>
      <c r="K26" s="208"/>
    </row>
    <row r="27" spans="1:11">
      <c r="A27" s="43">
        <v>21</v>
      </c>
      <c r="B27" s="12" t="s">
        <v>129</v>
      </c>
      <c r="C27" s="100"/>
      <c r="D27" s="101"/>
      <c r="E27" s="93"/>
      <c r="F27" s="93"/>
      <c r="G27" s="93"/>
      <c r="H27" s="93"/>
      <c r="I27" s="93"/>
      <c r="J27" s="93"/>
      <c r="K27" s="208"/>
    </row>
    <row r="28" spans="1:11">
      <c r="A28" s="43">
        <v>22</v>
      </c>
      <c r="B28" s="12" t="s">
        <v>110</v>
      </c>
      <c r="C28" s="242"/>
      <c r="D28" s="243"/>
      <c r="E28" s="214"/>
      <c r="F28" s="214"/>
      <c r="G28" s="214"/>
      <c r="H28" s="214"/>
      <c r="I28" s="214"/>
      <c r="J28" s="243"/>
      <c r="K28" s="214"/>
    </row>
    <row r="29" spans="1:11">
      <c r="A29" s="43">
        <v>23</v>
      </c>
      <c r="B29" s="12" t="s">
        <v>38</v>
      </c>
      <c r="C29" s="244"/>
      <c r="D29" s="163"/>
      <c r="E29" s="93"/>
      <c r="F29" s="163"/>
      <c r="G29" s="163"/>
      <c r="H29" s="163"/>
      <c r="I29" s="163"/>
      <c r="J29" s="163"/>
      <c r="K29" s="207"/>
    </row>
    <row r="30" spans="1:11">
      <c r="A30" s="224">
        <v>24</v>
      </c>
      <c r="B30" s="16" t="s">
        <v>39</v>
      </c>
      <c r="C30" s="245">
        <f>SUM(C7:C29)</f>
        <v>1393</v>
      </c>
      <c r="D30" s="245">
        <f t="shared" ref="D30:K30" si="0">SUM(D7:D29)</f>
        <v>3291</v>
      </c>
      <c r="E30" s="245">
        <f t="shared" si="0"/>
        <v>847</v>
      </c>
      <c r="F30" s="245">
        <f t="shared" si="0"/>
        <v>10696</v>
      </c>
      <c r="G30" s="245">
        <f t="shared" si="0"/>
        <v>206</v>
      </c>
      <c r="H30" s="245">
        <f t="shared" si="0"/>
        <v>1315</v>
      </c>
      <c r="I30" s="245">
        <f t="shared" si="0"/>
        <v>143</v>
      </c>
      <c r="J30" s="245">
        <f t="shared" si="0"/>
        <v>1933</v>
      </c>
      <c r="K30" s="245">
        <f t="shared" si="0"/>
        <v>0</v>
      </c>
    </row>
    <row r="31" spans="1:11">
      <c r="A31" s="224">
        <v>25</v>
      </c>
      <c r="B31" s="12" t="s">
        <v>40</v>
      </c>
      <c r="C31" s="25">
        <v>120</v>
      </c>
      <c r="D31" s="25">
        <v>310</v>
      </c>
      <c r="E31" s="25"/>
      <c r="F31" s="25"/>
      <c r="G31" s="25">
        <v>30</v>
      </c>
      <c r="H31" s="25">
        <v>138</v>
      </c>
      <c r="I31" s="25"/>
      <c r="J31" s="25"/>
      <c r="K31" s="25"/>
    </row>
    <row r="32" spans="1:11">
      <c r="A32" s="224">
        <v>26</v>
      </c>
      <c r="B32" s="12" t="s">
        <v>114</v>
      </c>
      <c r="C32" s="25"/>
      <c r="D32" s="25"/>
      <c r="E32" s="25"/>
      <c r="F32" s="25"/>
      <c r="G32" s="25"/>
      <c r="H32" s="25"/>
      <c r="I32" s="25"/>
      <c r="J32" s="25"/>
      <c r="K32" s="25"/>
    </row>
    <row r="33" spans="1:11">
      <c r="A33" s="224">
        <v>27</v>
      </c>
      <c r="B33" s="16" t="s">
        <v>42</v>
      </c>
      <c r="C33" s="25">
        <f>SUM(C30:C32)</f>
        <v>1513</v>
      </c>
      <c r="D33" s="25">
        <f t="shared" ref="D33:K33" si="1">SUM(D30:D32)</f>
        <v>3601</v>
      </c>
      <c r="E33" s="25">
        <f t="shared" si="1"/>
        <v>847</v>
      </c>
      <c r="F33" s="25">
        <f t="shared" si="1"/>
        <v>10696</v>
      </c>
      <c r="G33" s="25">
        <f t="shared" si="1"/>
        <v>236</v>
      </c>
      <c r="H33" s="25">
        <f t="shared" si="1"/>
        <v>1453</v>
      </c>
      <c r="I33" s="25">
        <f t="shared" si="1"/>
        <v>143</v>
      </c>
      <c r="J33" s="25">
        <f t="shared" si="1"/>
        <v>1933</v>
      </c>
      <c r="K33" s="25">
        <f t="shared" si="1"/>
        <v>0</v>
      </c>
    </row>
    <row r="34" spans="1:11">
      <c r="A34" s="224">
        <v>28</v>
      </c>
      <c r="B34" s="16">
        <v>2018</v>
      </c>
      <c r="C34" s="25">
        <v>1956</v>
      </c>
      <c r="D34" s="25">
        <v>3163</v>
      </c>
      <c r="E34" s="25">
        <v>891</v>
      </c>
      <c r="F34" s="25">
        <v>7808</v>
      </c>
      <c r="G34" s="25">
        <v>140</v>
      </c>
      <c r="H34" s="25">
        <v>1496</v>
      </c>
      <c r="I34" s="25"/>
      <c r="J34" s="25"/>
      <c r="K34" s="25">
        <v>255</v>
      </c>
    </row>
  </sheetData>
  <mergeCells count="3">
    <mergeCell ref="C5:D5"/>
    <mergeCell ref="E5:F5"/>
    <mergeCell ref="I5:J5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23"/>
  <sheetViews>
    <sheetView tabSelected="1" topLeftCell="A3" workbookViewId="0">
      <selection activeCell="D23" sqref="D23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02" t="s">
        <v>73</v>
      </c>
      <c r="B2" s="302"/>
      <c r="C2" s="302"/>
      <c r="D2" s="302"/>
    </row>
    <row r="3" spans="1:5" ht="20.25" customHeight="1">
      <c r="A3" s="302" t="s">
        <v>126</v>
      </c>
      <c r="B3" s="302"/>
      <c r="C3" s="302"/>
      <c r="D3" s="302"/>
    </row>
    <row r="4" spans="1:5" ht="19.5" customHeight="1">
      <c r="A4" s="310" t="s">
        <v>147</v>
      </c>
      <c r="B4" s="310"/>
      <c r="C4" s="310"/>
      <c r="D4" s="310"/>
      <c r="E4" s="1"/>
    </row>
    <row r="5" spans="1:5" ht="15.75">
      <c r="A5" s="3"/>
      <c r="B5" s="3"/>
      <c r="C5" s="3"/>
      <c r="D5" s="72" t="s">
        <v>74</v>
      </c>
    </row>
    <row r="6" spans="1:5" ht="15.75">
      <c r="A6" s="32" t="s">
        <v>9</v>
      </c>
      <c r="B6" s="32" t="s">
        <v>10</v>
      </c>
      <c r="C6" s="32" t="s">
        <v>75</v>
      </c>
      <c r="D6" s="73" t="s">
        <v>75</v>
      </c>
    </row>
    <row r="7" spans="1:5" ht="15.75">
      <c r="A7" s="74"/>
      <c r="B7" s="35"/>
      <c r="C7" s="82" t="s">
        <v>108</v>
      </c>
      <c r="D7" s="40" t="s">
        <v>137</v>
      </c>
    </row>
    <row r="8" spans="1:5" ht="19.5" customHeight="1">
      <c r="A8" s="40">
        <v>1</v>
      </c>
      <c r="B8" s="75" t="s">
        <v>51</v>
      </c>
      <c r="C8" s="40">
        <v>7</v>
      </c>
      <c r="D8" s="40">
        <v>12</v>
      </c>
    </row>
    <row r="9" spans="1:5" ht="20.25" customHeight="1">
      <c r="A9" s="44">
        <v>2</v>
      </c>
      <c r="B9" s="45" t="s">
        <v>52</v>
      </c>
      <c r="C9" s="44">
        <v>2</v>
      </c>
      <c r="D9" s="44">
        <v>7</v>
      </c>
    </row>
    <row r="10" spans="1:5" ht="20.25" customHeight="1">
      <c r="A10" s="44">
        <v>3</v>
      </c>
      <c r="B10" s="45" t="s">
        <v>53</v>
      </c>
      <c r="C10" s="44">
        <v>2</v>
      </c>
      <c r="D10" s="44">
        <v>12</v>
      </c>
    </row>
    <row r="11" spans="1:5" ht="21" customHeight="1">
      <c r="A11" s="44">
        <v>4</v>
      </c>
      <c r="B11" s="45" t="s">
        <v>25</v>
      </c>
      <c r="C11" s="44">
        <v>1</v>
      </c>
      <c r="D11" s="44">
        <v>20</v>
      </c>
    </row>
    <row r="12" spans="1:5" ht="21" customHeight="1">
      <c r="A12" s="44">
        <v>5</v>
      </c>
      <c r="B12" s="45" t="s">
        <v>54</v>
      </c>
      <c r="C12" s="76"/>
      <c r="D12" s="76">
        <v>22</v>
      </c>
    </row>
    <row r="13" spans="1:5" ht="20.25" customHeight="1">
      <c r="A13" s="44">
        <v>6</v>
      </c>
      <c r="B13" s="45" t="s">
        <v>26</v>
      </c>
      <c r="C13" s="44">
        <v>4</v>
      </c>
      <c r="D13" s="44">
        <v>16</v>
      </c>
    </row>
    <row r="14" spans="1:5" ht="21.75" customHeight="1">
      <c r="A14" s="44">
        <v>7</v>
      </c>
      <c r="B14" s="45" t="s">
        <v>27</v>
      </c>
      <c r="C14" s="44">
        <v>7</v>
      </c>
      <c r="D14" s="44">
        <v>14</v>
      </c>
      <c r="E14" t="s">
        <v>76</v>
      </c>
    </row>
    <row r="15" spans="1:5" ht="20.25" customHeight="1">
      <c r="A15" s="44">
        <v>8</v>
      </c>
      <c r="B15" s="45" t="s">
        <v>28</v>
      </c>
      <c r="C15" s="44">
        <v>7</v>
      </c>
      <c r="D15" s="44">
        <v>15</v>
      </c>
    </row>
    <row r="16" spans="1:5" ht="22.5" customHeight="1">
      <c r="A16" s="44">
        <v>9</v>
      </c>
      <c r="B16" s="45" t="s">
        <v>29</v>
      </c>
      <c r="C16" s="44">
        <v>12</v>
      </c>
      <c r="D16" s="44">
        <v>25</v>
      </c>
    </row>
    <row r="17" spans="1:6" ht="22.5" customHeight="1">
      <c r="A17" s="44">
        <v>10</v>
      </c>
      <c r="B17" s="45" t="s">
        <v>30</v>
      </c>
      <c r="C17" s="44">
        <v>2.7</v>
      </c>
      <c r="D17" s="44">
        <v>23.7</v>
      </c>
    </row>
    <row r="18" spans="1:6" ht="19.5" customHeight="1">
      <c r="A18" s="44">
        <v>11</v>
      </c>
      <c r="B18" s="45" t="s">
        <v>31</v>
      </c>
      <c r="C18" s="44">
        <v>7.5</v>
      </c>
      <c r="D18" s="44">
        <v>14.5</v>
      </c>
    </row>
    <row r="19" spans="1:6" ht="21" customHeight="1">
      <c r="A19" s="44">
        <v>12</v>
      </c>
      <c r="B19" s="45" t="s">
        <v>32</v>
      </c>
      <c r="C19" s="44">
        <v>2.5</v>
      </c>
      <c r="D19" s="44">
        <v>17.5</v>
      </c>
    </row>
    <row r="20" spans="1:6" ht="21.75" customHeight="1">
      <c r="A20" s="44">
        <v>13</v>
      </c>
      <c r="B20" s="77" t="s">
        <v>33</v>
      </c>
      <c r="C20" s="76">
        <v>3</v>
      </c>
      <c r="D20" s="76">
        <v>3</v>
      </c>
    </row>
    <row r="21" spans="1:6" ht="22.5" customHeight="1">
      <c r="A21" s="44">
        <v>14</v>
      </c>
      <c r="B21" s="45" t="s">
        <v>34</v>
      </c>
      <c r="C21" s="44"/>
      <c r="D21" s="44"/>
    </row>
    <row r="22" spans="1:6" ht="22.5" customHeight="1">
      <c r="A22" s="44">
        <v>15</v>
      </c>
      <c r="B22" s="45" t="s">
        <v>129</v>
      </c>
      <c r="C22" s="44">
        <v>7.5</v>
      </c>
      <c r="D22" s="44">
        <v>18</v>
      </c>
      <c r="E22" s="78"/>
      <c r="F22" s="1"/>
    </row>
    <row r="23" spans="1:6" ht="15.75">
      <c r="A23" s="44">
        <v>16</v>
      </c>
      <c r="B23" s="45" t="s">
        <v>35</v>
      </c>
      <c r="C23" s="44">
        <v>7</v>
      </c>
      <c r="D23" s="44">
        <v>14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4"/>
  <sheetViews>
    <sheetView view="pageLayout" topLeftCell="A4" workbookViewId="0">
      <selection activeCell="F17" sqref="F17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83" t="s">
        <v>82</v>
      </c>
      <c r="G1" s="83"/>
      <c r="H1" s="83"/>
      <c r="I1" s="83"/>
      <c r="J1" s="83"/>
      <c r="K1" s="83"/>
      <c r="L1" s="61"/>
    </row>
    <row r="2" spans="1:12">
      <c r="B2" s="62"/>
      <c r="C2" s="63" t="s">
        <v>127</v>
      </c>
      <c r="D2" s="63"/>
      <c r="E2" s="63"/>
      <c r="F2" s="63"/>
      <c r="G2" s="63"/>
      <c r="H2" s="63"/>
      <c r="I2" s="63"/>
      <c r="J2" s="63"/>
      <c r="K2" s="63"/>
      <c r="L2" s="63"/>
    </row>
    <row r="3" spans="1:12" ht="18">
      <c r="D3" s="61" t="s">
        <v>146</v>
      </c>
      <c r="E3" s="61"/>
      <c r="F3" s="61"/>
      <c r="I3" s="61"/>
      <c r="J3" s="61"/>
    </row>
    <row r="4" spans="1:12">
      <c r="A4" s="65"/>
      <c r="B4" s="66"/>
      <c r="C4" s="215"/>
      <c r="D4" s="311" t="s">
        <v>138</v>
      </c>
      <c r="E4" s="311"/>
      <c r="F4" s="311"/>
      <c r="G4" s="311"/>
      <c r="H4" s="312"/>
      <c r="I4" s="313" t="s">
        <v>140</v>
      </c>
      <c r="J4" s="314"/>
      <c r="K4" s="216" t="s">
        <v>83</v>
      </c>
      <c r="L4" s="217"/>
    </row>
    <row r="5" spans="1:12">
      <c r="A5" s="67" t="s">
        <v>9</v>
      </c>
      <c r="B5" s="68" t="s">
        <v>10</v>
      </c>
      <c r="C5" s="218" t="s">
        <v>43</v>
      </c>
      <c r="D5" s="119" t="s">
        <v>84</v>
      </c>
      <c r="E5" s="119" t="s">
        <v>136</v>
      </c>
      <c r="F5" s="119" t="s">
        <v>85</v>
      </c>
      <c r="G5" s="120" t="s">
        <v>86</v>
      </c>
      <c r="H5" s="203" t="s">
        <v>87</v>
      </c>
      <c r="I5" s="204" t="s">
        <v>88</v>
      </c>
      <c r="J5" s="205" t="s">
        <v>89</v>
      </c>
      <c r="K5" s="218" t="s">
        <v>20</v>
      </c>
      <c r="L5" s="218" t="s">
        <v>90</v>
      </c>
    </row>
    <row r="6" spans="1:12">
      <c r="A6" s="69" t="s">
        <v>18</v>
      </c>
      <c r="B6" s="69"/>
      <c r="C6" s="219" t="s">
        <v>91</v>
      </c>
      <c r="D6" s="121" t="s">
        <v>92</v>
      </c>
      <c r="E6" s="121" t="s">
        <v>132</v>
      </c>
      <c r="F6" s="121" t="s">
        <v>93</v>
      </c>
      <c r="G6" s="121" t="s">
        <v>94</v>
      </c>
      <c r="H6" s="122" t="s">
        <v>95</v>
      </c>
      <c r="I6" s="143" t="s">
        <v>139</v>
      </c>
      <c r="J6" s="142" t="s">
        <v>131</v>
      </c>
      <c r="K6" s="220"/>
      <c r="L6" s="221" t="s">
        <v>96</v>
      </c>
    </row>
    <row r="7" spans="1:12">
      <c r="A7" s="41">
        <v>1</v>
      </c>
      <c r="B7" s="41" t="s">
        <v>51</v>
      </c>
      <c r="C7" s="206"/>
      <c r="D7" s="92">
        <v>1207</v>
      </c>
      <c r="E7" s="92"/>
      <c r="F7" s="222"/>
      <c r="G7" s="222"/>
      <c r="H7" s="222"/>
      <c r="I7" s="222"/>
      <c r="J7" s="222"/>
      <c r="K7" s="222"/>
      <c r="L7" s="222"/>
    </row>
    <row r="8" spans="1:12">
      <c r="A8" s="43">
        <v>2</v>
      </c>
      <c r="B8" s="43" t="s">
        <v>52</v>
      </c>
      <c r="C8" s="206"/>
      <c r="D8" s="92">
        <v>1718</v>
      </c>
      <c r="E8" s="92">
        <v>60</v>
      </c>
      <c r="F8" s="222">
        <v>69</v>
      </c>
      <c r="G8" s="222"/>
      <c r="H8" s="222"/>
      <c r="I8" s="222"/>
      <c r="J8" s="222"/>
      <c r="K8" s="222"/>
      <c r="L8" s="222"/>
    </row>
    <row r="9" spans="1:12">
      <c r="A9" s="43">
        <v>3</v>
      </c>
      <c r="B9" s="43" t="s">
        <v>53</v>
      </c>
      <c r="C9" s="206"/>
      <c r="D9" s="92">
        <v>1202</v>
      </c>
      <c r="E9" s="92"/>
      <c r="F9" s="222">
        <v>614</v>
      </c>
      <c r="G9" s="222"/>
      <c r="H9" s="222"/>
      <c r="I9" s="222"/>
      <c r="J9" s="222"/>
      <c r="K9" s="222"/>
      <c r="L9" s="222"/>
    </row>
    <row r="10" spans="1:12">
      <c r="A10" s="43">
        <v>4</v>
      </c>
      <c r="B10" s="43" t="s">
        <v>70</v>
      </c>
      <c r="C10" s="206"/>
      <c r="D10" s="92">
        <v>444</v>
      </c>
      <c r="E10" s="92">
        <v>735</v>
      </c>
      <c r="F10" s="222">
        <v>110</v>
      </c>
      <c r="G10" s="222"/>
      <c r="H10" s="222"/>
      <c r="I10" s="222">
        <v>245</v>
      </c>
      <c r="J10" s="222"/>
      <c r="K10" s="222"/>
      <c r="L10" s="222"/>
    </row>
    <row r="11" spans="1:12">
      <c r="A11" s="43">
        <v>5</v>
      </c>
      <c r="B11" s="43" t="s">
        <v>54</v>
      </c>
      <c r="C11" s="206"/>
      <c r="D11" s="92">
        <v>483</v>
      </c>
      <c r="E11" s="92">
        <v>2731</v>
      </c>
      <c r="F11" s="222">
        <v>305</v>
      </c>
      <c r="G11" s="222"/>
      <c r="H11" s="222">
        <v>250</v>
      </c>
      <c r="I11" s="222"/>
      <c r="J11" s="222"/>
      <c r="K11" s="222"/>
      <c r="L11" s="222"/>
    </row>
    <row r="12" spans="1:12">
      <c r="A12" s="43">
        <v>6</v>
      </c>
      <c r="B12" s="43" t="s">
        <v>26</v>
      </c>
      <c r="C12" s="206"/>
      <c r="D12" s="113">
        <v>286</v>
      </c>
      <c r="E12" s="113"/>
      <c r="F12" s="222"/>
      <c r="G12" s="222"/>
      <c r="H12" s="222">
        <v>23756</v>
      </c>
      <c r="I12" s="222"/>
      <c r="J12" s="222"/>
      <c r="K12" s="222"/>
      <c r="L12" s="222"/>
    </row>
    <row r="13" spans="1:12">
      <c r="A13" s="43">
        <v>7</v>
      </c>
      <c r="B13" s="43" t="s">
        <v>27</v>
      </c>
      <c r="C13" s="209"/>
      <c r="D13" s="118">
        <v>1109</v>
      </c>
      <c r="E13" s="118">
        <v>70</v>
      </c>
      <c r="F13" s="222">
        <v>27</v>
      </c>
      <c r="G13" s="222"/>
      <c r="H13" s="222"/>
      <c r="I13" s="222"/>
      <c r="J13" s="222">
        <v>267</v>
      </c>
      <c r="K13" s="222"/>
      <c r="L13" s="222"/>
    </row>
    <row r="14" spans="1:12">
      <c r="A14" s="43">
        <v>8</v>
      </c>
      <c r="B14" s="43" t="s">
        <v>28</v>
      </c>
      <c r="C14" s="210"/>
      <c r="D14" s="115">
        <v>2135</v>
      </c>
      <c r="E14" s="115">
        <v>200</v>
      </c>
      <c r="F14" s="222">
        <v>200</v>
      </c>
      <c r="G14" s="222"/>
      <c r="H14" s="222"/>
      <c r="I14" s="222"/>
      <c r="J14" s="222"/>
      <c r="K14" s="222"/>
      <c r="L14" s="222"/>
    </row>
    <row r="15" spans="1:12">
      <c r="A15" s="43">
        <v>9</v>
      </c>
      <c r="B15" s="43" t="s">
        <v>29</v>
      </c>
      <c r="C15" s="209"/>
      <c r="D15" s="118">
        <v>2540</v>
      </c>
      <c r="E15" s="118"/>
      <c r="F15" s="222"/>
      <c r="G15" s="222"/>
      <c r="H15" s="222"/>
      <c r="I15" s="222"/>
      <c r="J15" s="222"/>
      <c r="K15" s="222"/>
      <c r="L15" s="222"/>
    </row>
    <row r="16" spans="1:12">
      <c r="A16" s="43">
        <v>10</v>
      </c>
      <c r="B16" s="43" t="s">
        <v>30</v>
      </c>
      <c r="C16" s="210"/>
      <c r="D16" s="115">
        <v>114</v>
      </c>
      <c r="E16" s="115">
        <v>2930</v>
      </c>
      <c r="F16" s="222">
        <v>286</v>
      </c>
      <c r="G16" s="222"/>
      <c r="H16" s="222"/>
      <c r="I16" s="222">
        <v>698</v>
      </c>
      <c r="J16" s="222"/>
      <c r="K16" s="222"/>
      <c r="L16" s="222"/>
    </row>
    <row r="17" spans="1:12">
      <c r="A17" s="43">
        <v>11</v>
      </c>
      <c r="B17" s="43" t="s">
        <v>31</v>
      </c>
      <c r="C17" s="209"/>
      <c r="D17" s="118"/>
      <c r="E17" s="118"/>
      <c r="F17" s="222">
        <v>1700</v>
      </c>
      <c r="G17" s="222"/>
      <c r="H17" s="222"/>
      <c r="I17" s="222"/>
      <c r="J17" s="222"/>
      <c r="K17" s="222"/>
      <c r="L17" s="222"/>
    </row>
    <row r="18" spans="1:12">
      <c r="A18" s="43">
        <v>12</v>
      </c>
      <c r="B18" s="43" t="s">
        <v>32</v>
      </c>
      <c r="C18" s="210"/>
      <c r="D18" s="115">
        <v>855</v>
      </c>
      <c r="E18" s="115">
        <v>1046</v>
      </c>
      <c r="F18" s="222"/>
      <c r="G18" s="222"/>
      <c r="H18" s="222"/>
      <c r="I18" s="222"/>
      <c r="J18" s="222"/>
      <c r="K18" s="222"/>
      <c r="L18" s="222"/>
    </row>
    <row r="19" spans="1:12">
      <c r="A19" s="43">
        <v>13</v>
      </c>
      <c r="B19" s="70" t="s">
        <v>33</v>
      </c>
      <c r="C19" s="211"/>
      <c r="D19" s="115">
        <v>2190</v>
      </c>
      <c r="E19" s="115">
        <v>3800</v>
      </c>
      <c r="F19" s="222">
        <v>3300</v>
      </c>
      <c r="G19" s="222"/>
      <c r="H19" s="222"/>
      <c r="I19" s="222"/>
      <c r="J19" s="222"/>
      <c r="K19" s="222"/>
      <c r="L19" s="222"/>
    </row>
    <row r="20" spans="1:12">
      <c r="A20" s="43">
        <v>15</v>
      </c>
      <c r="B20" s="43" t="s">
        <v>71</v>
      </c>
      <c r="C20" s="212"/>
      <c r="D20" s="124">
        <v>385</v>
      </c>
      <c r="E20" s="251">
        <v>1094</v>
      </c>
      <c r="F20" s="222">
        <v>398</v>
      </c>
      <c r="G20" s="222"/>
      <c r="H20" s="222"/>
      <c r="I20" s="222"/>
      <c r="J20" s="222"/>
      <c r="K20" s="222">
        <v>150</v>
      </c>
      <c r="L20" s="222">
        <v>150</v>
      </c>
    </row>
    <row r="21" spans="1:12">
      <c r="A21" s="43">
        <v>16</v>
      </c>
      <c r="B21" s="43" t="s">
        <v>36</v>
      </c>
      <c r="C21" s="213"/>
      <c r="D21" s="93">
        <v>14</v>
      </c>
      <c r="E21" s="93"/>
      <c r="F21" s="222"/>
      <c r="G21" s="222"/>
      <c r="H21" s="222"/>
      <c r="I21" s="222"/>
      <c r="J21" s="222"/>
      <c r="K21" s="222"/>
      <c r="L21" s="222"/>
    </row>
    <row r="22" spans="1:12">
      <c r="A22" s="43">
        <v>17</v>
      </c>
      <c r="B22" s="43" t="s">
        <v>106</v>
      </c>
      <c r="C22" s="213"/>
      <c r="D22" s="93">
        <v>346</v>
      </c>
      <c r="E22" s="93"/>
      <c r="F22" s="222">
        <v>75</v>
      </c>
      <c r="G22" s="222"/>
      <c r="H22" s="222"/>
      <c r="I22" s="222"/>
      <c r="J22" s="222"/>
      <c r="K22" s="222"/>
      <c r="L22" s="222"/>
    </row>
    <row r="23" spans="1:12">
      <c r="A23" s="43">
        <v>18</v>
      </c>
      <c r="B23" s="12" t="s">
        <v>97</v>
      </c>
      <c r="C23" s="213"/>
      <c r="D23" s="93">
        <v>344</v>
      </c>
      <c r="E23" s="93"/>
      <c r="F23" s="222"/>
      <c r="G23" s="222"/>
      <c r="H23" s="222"/>
      <c r="I23" s="222"/>
      <c r="J23" s="222"/>
      <c r="K23" s="222"/>
      <c r="L23" s="222"/>
    </row>
    <row r="24" spans="1:12">
      <c r="A24" s="43">
        <v>19</v>
      </c>
      <c r="B24" s="43" t="s">
        <v>102</v>
      </c>
      <c r="C24" s="206"/>
      <c r="D24" s="92">
        <v>474</v>
      </c>
      <c r="E24" s="92">
        <v>340</v>
      </c>
      <c r="F24" s="222"/>
      <c r="G24" s="222"/>
      <c r="H24" s="222"/>
      <c r="I24" s="222"/>
      <c r="J24" s="222"/>
      <c r="K24" s="222"/>
      <c r="L24" s="222"/>
    </row>
    <row r="25" spans="1:12">
      <c r="A25" s="43">
        <v>20</v>
      </c>
      <c r="B25" s="43" t="s">
        <v>109</v>
      </c>
      <c r="C25" s="206"/>
      <c r="D25" s="92">
        <v>1254</v>
      </c>
      <c r="E25" s="92">
        <v>650</v>
      </c>
      <c r="F25" s="222">
        <v>1900</v>
      </c>
      <c r="G25" s="222"/>
      <c r="H25" s="222"/>
      <c r="I25" s="222"/>
      <c r="J25" s="222"/>
      <c r="K25" s="222"/>
      <c r="L25" s="222"/>
    </row>
    <row r="26" spans="1:12">
      <c r="A26" s="43">
        <v>21</v>
      </c>
      <c r="B26" s="43" t="s">
        <v>128</v>
      </c>
      <c r="C26" s="206"/>
      <c r="D26" s="92"/>
      <c r="E26" s="92"/>
      <c r="F26" s="222"/>
      <c r="G26" s="222"/>
      <c r="H26" s="222"/>
      <c r="I26" s="222"/>
      <c r="J26" s="222"/>
      <c r="K26" s="222"/>
      <c r="L26" s="222"/>
    </row>
    <row r="27" spans="1:12">
      <c r="A27" s="43">
        <v>22</v>
      </c>
      <c r="B27" s="43" t="s">
        <v>110</v>
      </c>
      <c r="C27" s="206"/>
      <c r="D27" s="92">
        <v>287.5</v>
      </c>
      <c r="E27" s="92"/>
      <c r="F27" s="222"/>
      <c r="G27" s="222"/>
      <c r="H27" s="222"/>
      <c r="I27" s="222"/>
      <c r="J27" s="222"/>
      <c r="K27" s="222"/>
      <c r="L27" s="222"/>
    </row>
    <row r="28" spans="1:12">
      <c r="A28" s="43">
        <v>23</v>
      </c>
      <c r="B28" s="43" t="s">
        <v>72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</row>
    <row r="29" spans="1:12">
      <c r="A29" s="43">
        <v>24</v>
      </c>
      <c r="B29" s="43" t="s">
        <v>38</v>
      </c>
      <c r="C29" s="213"/>
      <c r="D29" s="191">
        <v>201</v>
      </c>
      <c r="E29" s="191"/>
      <c r="F29" s="222"/>
      <c r="G29" s="222"/>
      <c r="H29" s="222"/>
      <c r="I29" s="222"/>
      <c r="J29" s="222"/>
      <c r="K29" s="222"/>
      <c r="L29" s="222"/>
    </row>
    <row r="30" spans="1:12">
      <c r="A30" s="43">
        <v>25</v>
      </c>
      <c r="B30" s="71" t="s">
        <v>39</v>
      </c>
      <c r="C30" s="93">
        <f>SUM(C7:C29)</f>
        <v>0</v>
      </c>
      <c r="D30" s="93">
        <f>SUM(D7:D29)</f>
        <v>17588.5</v>
      </c>
      <c r="E30" s="93">
        <f>SUM(E7:E29)</f>
        <v>13656</v>
      </c>
      <c r="F30" s="93">
        <f t="shared" ref="F30:L30" si="0">SUM(F7:F29)</f>
        <v>8984</v>
      </c>
      <c r="G30" s="93">
        <f t="shared" si="0"/>
        <v>0</v>
      </c>
      <c r="H30" s="93">
        <f t="shared" si="0"/>
        <v>24006</v>
      </c>
      <c r="I30" s="93">
        <f t="shared" si="0"/>
        <v>943</v>
      </c>
      <c r="J30" s="93">
        <f t="shared" si="0"/>
        <v>267</v>
      </c>
      <c r="K30" s="93">
        <f t="shared" si="0"/>
        <v>150</v>
      </c>
      <c r="L30" s="93">
        <f t="shared" si="0"/>
        <v>150</v>
      </c>
    </row>
    <row r="31" spans="1:12">
      <c r="A31" s="43">
        <v>26</v>
      </c>
      <c r="B31" s="43" t="s">
        <v>40</v>
      </c>
      <c r="C31" s="214"/>
      <c r="D31" s="214">
        <v>7035</v>
      </c>
      <c r="E31" s="214">
        <v>11259</v>
      </c>
      <c r="F31" s="214">
        <v>2002</v>
      </c>
      <c r="G31" s="214"/>
      <c r="H31" s="214">
        <v>670</v>
      </c>
      <c r="I31" s="214">
        <v>223</v>
      </c>
      <c r="J31" s="214">
        <v>130</v>
      </c>
      <c r="K31" s="214">
        <v>380</v>
      </c>
      <c r="L31" s="214"/>
    </row>
    <row r="32" spans="1:12">
      <c r="A32" s="43">
        <v>27</v>
      </c>
      <c r="B32" s="43" t="s">
        <v>41</v>
      </c>
      <c r="C32" s="101"/>
      <c r="D32" s="163">
        <v>361</v>
      </c>
      <c r="E32" s="163"/>
      <c r="F32" s="222"/>
      <c r="G32" s="222"/>
      <c r="H32" s="222"/>
      <c r="I32" s="222"/>
      <c r="J32" s="222"/>
      <c r="K32" s="222"/>
      <c r="L32" s="222"/>
    </row>
    <row r="33" spans="1:12">
      <c r="A33" s="25">
        <v>28</v>
      </c>
      <c r="B33" s="71" t="s">
        <v>42</v>
      </c>
      <c r="C33" s="223">
        <f>SUM(C30:C32)</f>
        <v>0</v>
      </c>
      <c r="D33" s="25">
        <f t="shared" ref="D33:L33" si="1">SUM(D30:D32)</f>
        <v>24984.5</v>
      </c>
      <c r="E33" s="25">
        <f>SUM(E30:E32)</f>
        <v>24915</v>
      </c>
      <c r="F33" s="223">
        <f t="shared" si="1"/>
        <v>10986</v>
      </c>
      <c r="G33" s="223">
        <f t="shared" si="1"/>
        <v>0</v>
      </c>
      <c r="H33" s="223">
        <f t="shared" si="1"/>
        <v>24676</v>
      </c>
      <c r="I33" s="223">
        <f t="shared" si="1"/>
        <v>1166</v>
      </c>
      <c r="J33" s="223">
        <f t="shared" si="1"/>
        <v>397</v>
      </c>
      <c r="K33" s="223">
        <f t="shared" si="1"/>
        <v>530</v>
      </c>
      <c r="L33" s="223">
        <f t="shared" si="1"/>
        <v>150</v>
      </c>
    </row>
    <row r="34" spans="1:12">
      <c r="A34" s="25">
        <v>29</v>
      </c>
      <c r="B34" s="71">
        <v>2018</v>
      </c>
      <c r="C34" s="25"/>
      <c r="D34" s="25">
        <v>25113</v>
      </c>
      <c r="E34" s="25">
        <v>4788</v>
      </c>
      <c r="F34" s="25">
        <v>18169</v>
      </c>
      <c r="G34" s="25">
        <v>830</v>
      </c>
      <c r="H34" s="25">
        <v>31011</v>
      </c>
      <c r="I34" s="25">
        <v>730</v>
      </c>
      <c r="J34" s="25">
        <v>318</v>
      </c>
      <c r="K34" s="25">
        <v>878</v>
      </c>
      <c r="L34" s="25">
        <v>200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уборка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2019-07-16T05:20:20Z</dcterms:modified>
</cp:coreProperties>
</file>