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G29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C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<sst xmlns="http://schemas.openxmlformats.org/spreadsheetml/2006/main" count="505" uniqueCount="173">
  <si>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</si>
  <si>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</si>
  <si>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</si>
  <si>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</si>
  <si>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</si>
  <si>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</si>
  <si>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</si>
  <si>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</si>
  <si>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</si>
  <si>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</si>
  <si>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</si>
  <si>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</si>
  <si>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</si>
  <si>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</si>
  <si>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</si>
  <si>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</si>
  <si>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</si>
  <si>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</si>
  <si>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</si>
  <si>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</si>
  <si>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</si>
  <si>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</si>
  <si>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</si>
  <si>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</si>
  <si>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</si>
  <si>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</si>
  <si>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</si>
  <si>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</si>
  <si>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</si>
  <si>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</si>
  <si>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</si>
  <si>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</si>
  <si>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</si>
  <si>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</si>
  <si>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</si>
  <si>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</si>
  <si>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</si>
  <si>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</si>
  <si>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</si>
  <si>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</si>
  <si>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</si>
  <si>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</si>
  <si>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</si>
  <si>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</si>
  <si>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</si>
  <si>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</si>
  <si>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</si>
  <si>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</si>
  <si>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</si>
  <si>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</si>
  <si>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</si>
  <si>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</si>
  <si>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</si>
  <si>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</si>
  <si>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</si>
  <si>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</si>
  <si>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</si>
  <si>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</si>
  <si>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</si>
  <si>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</si>
  <si>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</si>
  <si>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</si>
  <si>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</si>
  <si>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</si>
  <si>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</si>
  <si>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</si>
  <si>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</si>
  <si>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</si>
  <si>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</si>
  <si>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</si>
  <si>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</si>
  <si>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</si>
  <si>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</si>
  <si>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</si>
  <si>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</si>
  <si>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</si>
  <si>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</si>
  <si>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</si>
  <si>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</si>
  <si>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</si>
  <si>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</si>
  <si>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</si>
  <si>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</si>
  <si>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</si>
  <si>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</si>
  <si>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</si>
  <si>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</si>
  <si>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</si>
  <si>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</si>
  <si>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</si>
  <si>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</si>
  <si>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</si>
  <si>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</si>
  <si>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</si>
  <si>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</si>
  <si>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</si>
  <si>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</si>
  <si>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</si>
  <si>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</si>
  <si>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</si>
  <si>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</si>
  <si>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</si>
  <si>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</si>
  <si>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</si>
  <si>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</si>
  <si>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</si>
  <si>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</si>
  <si>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</si>
  <si>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</si>
  <si>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</si>
  <si>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</si>
  <si>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</si>
  <si>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</si>
  <si>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</si>
  <si>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</si>
  <si>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</si>
  <si>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</si>
  <si>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</si>
  <si>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</si>
  <si>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</si>
  <si>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</si>
  <si>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</si>
  <si>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</si>
  <si>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</si>
  <si>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</si>
  <si>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</si>
  <si>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</si>
  <si>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</si>
  <si>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</si>
  <si>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</si>
  <si>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</si>
  <si>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</si>
  <si>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</si>
  <si>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</si>
  <si>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</si>
  <si>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</si>
  <si>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</si>
  <si>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</si>
  <si>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</si>
  <si>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</si>
  <si>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</si>
  <si>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</si>
  <si>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</si>
  <si>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</si>
  <si>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</si>
  <si>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</si>
  <si>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</si>
  <si>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</si>
  <si>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</si>
  <si>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</si>
  <si>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</si>
  <si>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</si>
  <si>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</si>
  <si>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</si>
  <si>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</si>
  <si>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</si>
  <si>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</si>
  <si>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</si>
  <si>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</si>
  <si>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</si>
  <si>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</si>
  <si>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</si>
  <si>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</si>
  <si>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</si>
  <si>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</si>
  <si>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</si>
  <si>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на  11 июля  2023 года</t>
  </si>
  <si>
    <t>на  12 июля 2023 года.</t>
  </si>
  <si>
    <t>НА 12 ИЮЛЯ 2023 ГОДА</t>
  </si>
  <si>
    <t xml:space="preserve"> на 12 июля 2023 года</t>
  </si>
  <si>
    <t>на 12 июля   2023 года</t>
  </si>
  <si>
    <t>12 июля  2023 года</t>
  </si>
  <si>
    <t>АО СХП "Заря"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</si>
</sst>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166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505</v>
      </c>
      <c r="E7" s="309">
        <f t="shared" ref="E7:E25" si="1">I7+M7+Q7</f>
        <v>2033</v>
      </c>
      <c r="F7" s="288">
        <f t="shared" ref="F7:F16" si="2">E7/D7*10</f>
        <v>40.257425742574256</v>
      </c>
      <c r="G7" s="300">
        <v>1191.06</v>
      </c>
      <c r="H7" s="300">
        <v>251</v>
      </c>
      <c r="I7" s="291">
        <v>1017</v>
      </c>
      <c r="J7" s="288">
        <f t="shared" ref="J7:J23" si="3">I7/H7*10</f>
        <v>40.517928286852587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318.39999999999998</v>
      </c>
      <c r="E8" s="309">
        <f t="shared" si="1"/>
        <v>1119</v>
      </c>
      <c r="F8" s="288">
        <f t="shared" si="2"/>
        <v>35.144472361809051</v>
      </c>
      <c r="G8" s="273">
        <v>1081</v>
      </c>
      <c r="H8" s="300">
        <v>280</v>
      </c>
      <c r="I8" s="302">
        <v>980</v>
      </c>
      <c r="J8" s="288">
        <f t="shared" si="3"/>
        <v>35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3294</v>
      </c>
      <c r="E9" s="309">
        <f t="shared" si="1"/>
        <v>15274</v>
      </c>
      <c r="F9" s="288">
        <f t="shared" si="2"/>
        <v>46.369156041287184</v>
      </c>
      <c r="G9" s="218">
        <v>1738</v>
      </c>
      <c r="H9" s="218">
        <v>1112</v>
      </c>
      <c r="I9" s="313">
        <v>4626</v>
      </c>
      <c r="J9" s="288">
        <f t="shared" si="3"/>
        <v>41.600719424460436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593</v>
      </c>
      <c r="E10" s="309">
        <f t="shared" si="1"/>
        <v>1758</v>
      </c>
      <c r="F10" s="288">
        <f t="shared" si="2"/>
        <v>29.645868465430016</v>
      </c>
      <c r="G10" s="286">
        <v>645</v>
      </c>
      <c r="H10" s="286">
        <v>152</v>
      </c>
      <c r="I10" s="287">
        <v>563</v>
      </c>
      <c r="J10" s="288">
        <f t="shared" si="3"/>
        <v>37.039473684210527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959</v>
      </c>
      <c r="E11" s="309">
        <f t="shared" si="1"/>
        <v>3661</v>
      </c>
      <c r="F11" s="288">
        <f t="shared" si="2"/>
        <v>38.175182481751825</v>
      </c>
      <c r="G11" s="290">
        <v>1346</v>
      </c>
      <c r="H11" s="290">
        <v>329</v>
      </c>
      <c r="I11" s="291">
        <v>1481</v>
      </c>
      <c r="J11" s="288">
        <f t="shared" si="3"/>
        <v>45.015197568389056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756</v>
      </c>
      <c r="E12" s="309">
        <f t="shared" si="1"/>
        <v>2688</v>
      </c>
      <c r="F12" s="288">
        <f t="shared" si="2"/>
        <v>35.555555555555557</v>
      </c>
      <c r="G12" s="290">
        <v>800</v>
      </c>
      <c r="H12" s="290">
        <v>454</v>
      </c>
      <c r="I12" s="291">
        <v>1816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172</v>
      </c>
      <c r="Q12" s="290">
        <v>482</v>
      </c>
      <c r="R12" s="288">
        <f t="shared" si="5"/>
        <v>28.02325581395349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98</v>
      </c>
      <c r="E13" s="309">
        <f t="shared" si="1"/>
        <v>260</v>
      </c>
      <c r="F13" s="288">
        <f t="shared" si="2"/>
        <v>26.530612244897959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98</v>
      </c>
      <c r="Q13" s="299">
        <v>260</v>
      </c>
      <c r="R13" s="288">
        <f t="shared" si="5"/>
        <v>26.530612244897959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235</v>
      </c>
      <c r="E14" s="309">
        <f t="shared" si="1"/>
        <v>715</v>
      </c>
      <c r="F14" s="288">
        <f t="shared" si="2"/>
        <v>30.425531914893615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115</v>
      </c>
      <c r="Q14" s="299">
        <v>311</v>
      </c>
      <c r="R14" s="288">
        <f t="shared" si="5"/>
        <v>27.043478260869563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192.5</v>
      </c>
      <c r="E15" s="309">
        <f t="shared" si="1"/>
        <v>754</v>
      </c>
      <c r="F15" s="288">
        <f t="shared" si="2"/>
        <v>39.168831168831169</v>
      </c>
      <c r="G15" s="290">
        <v>770</v>
      </c>
      <c r="H15" s="278">
        <v>177</v>
      </c>
      <c r="I15" s="283">
        <v>676</v>
      </c>
      <c r="J15" s="288">
        <f t="shared" si="3"/>
        <v>38.192090395480221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689</v>
      </c>
      <c r="E16" s="279">
        <f t="shared" si="1"/>
        <v>2376</v>
      </c>
      <c r="F16" s="280">
        <f t="shared" si="2"/>
        <v>34.484760522496373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524</v>
      </c>
      <c r="Q16" s="290">
        <v>1468</v>
      </c>
      <c r="R16" s="288">
        <f t="shared" si="5"/>
        <v>28.015267175572518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321</v>
      </c>
      <c r="E17" s="279">
        <f t="shared" si="1"/>
        <v>1030</v>
      </c>
      <c r="F17" s="288">
        <f>E17/D17*10</f>
        <v>32.087227414330222</v>
      </c>
      <c r="G17" s="290">
        <v>424</v>
      </c>
      <c r="H17" s="290">
        <v>142</v>
      </c>
      <c r="I17" s="291">
        <v>497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71</v>
      </c>
      <c r="Q17" s="290">
        <v>187</v>
      </c>
      <c r="R17" s="288">
        <f t="shared" si="5"/>
        <v>26.338028169014084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66</v>
      </c>
      <c r="E19" s="279">
        <f t="shared" si="1"/>
        <v>192</v>
      </c>
      <c r="F19" s="280">
        <f>E19/D19*10</f>
        <v>29.090909090909093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66</v>
      </c>
      <c r="Q19" s="290">
        <v>192</v>
      </c>
      <c r="R19" s="299">
        <f t="shared" si="5"/>
        <v>29.090909090909093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222</v>
      </c>
      <c r="E20" s="279">
        <f t="shared" si="1"/>
        <v>730</v>
      </c>
      <c r="F20" s="280">
        <f t="shared" ref="F20:F24" si="9">E20/D20*10</f>
        <v>32.882882882882882</v>
      </c>
      <c r="G20" s="290">
        <v>294</v>
      </c>
      <c r="H20" s="290">
        <v>212</v>
      </c>
      <c r="I20" s="291">
        <v>700</v>
      </c>
      <c r="J20" s="282">
        <f t="shared" si="3"/>
        <v>33.018867924528301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285</v>
      </c>
      <c r="E21" s="279">
        <f t="shared" si="1"/>
        <v>898</v>
      </c>
      <c r="F21" s="280">
        <f t="shared" si="9"/>
        <v>31.508771929824562</v>
      </c>
      <c r="G21" s="172">
        <v>231</v>
      </c>
      <c r="H21" s="172">
        <v>52</v>
      </c>
      <c r="I21" s="330">
        <v>146</v>
      </c>
      <c r="J21" s="282">
        <f t="shared" si="3"/>
        <v>28.076923076923073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72</v>
      </c>
      <c r="Q21" s="332">
        <v>197</v>
      </c>
      <c r="R21" s="299">
        <f t="shared" si="5"/>
        <v>27.361111111111111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/>
      <c r="C22" s="277">
        <f t="shared" si="8"/>
        <v>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/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/>
      <c r="C23" s="277">
        <f t="shared" si="8"/>
        <v>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/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/>
      <c r="D26" s="145"/>
      <c r="E26" s="145"/>
      <c r="F26" s="237"/>
      <c r="G26" s="221">
        <v>7194</v>
      </c>
      <c r="H26" s="238">
        <v>1856</v>
      </c>
      <c r="I26" s="232">
        <v>6496</v>
      </c>
      <c r="J26" s="242">
        <v>36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555</v>
      </c>
      <c r="Q26" s="240">
        <v>1421</v>
      </c>
      <c r="R26" s="299">
        <f t="shared" si="5"/>
        <v>25.603603603603602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17123.86</v>
      </c>
      <c r="D29" s="156">
        <f>SUM(D7:D28)</f>
        <v>8562.9</v>
      </c>
      <c r="E29" s="156">
        <f>SUM(E7:E28)</f>
        <v>33575</v>
      </c>
      <c r="F29" s="237">
        <f t="shared" ref="F29" si="10">E29/D29*10</f>
        <v>39.209847131228905</v>
      </c>
      <c r="G29" s="303">
        <f>SUM(G7:G28)</f>
        <v>18053.36</v>
      </c>
      <c r="H29" s="238">
        <f>SUM(H7:H28)</f>
        <v>5037</v>
      </c>
      <c r="I29" s="232">
        <f>SUM(I7:I28)</f>
        <v>19082</v>
      </c>
      <c r="J29" s="237">
        <f t="shared" ref="J29" si="11">I29/H29*10</f>
        <v>37.883660909271391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2623</v>
      </c>
      <c r="Q29" s="306">
        <f>SUM(Q7:Q28)</f>
        <v>7658</v>
      </c>
      <c r="R29" s="304">
        <f t="shared" ref="R29" si="13">Q29/P29*10</f>
        <v>29.195577582920322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F21" sqref="F21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171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2766</v>
      </c>
      <c r="E8" s="79">
        <f>уборка1!D8+уборка1!H8+уборка1!P8+уборка1!T8+уборка2!D8+уборка2!H8+уборка2!L8+уборка2!P8+уборка2!T8+уборка2!Z8</f>
        <v>2766</v>
      </c>
      <c r="F8" s="76"/>
      <c r="G8" s="76">
        <f t="shared" si="0"/>
        <v>73.485653560042508</v>
      </c>
      <c r="H8" s="76">
        <f>уборка1!E8+уборка1!I8+уборка1!Q8+уборка1!U8+уборка2!E8+уборка2!I8+уборка2!M8+уборка2!Q8+уборка2!U8+уборка2!AA8</f>
        <v>7691.8</v>
      </c>
      <c r="I8" s="76"/>
      <c r="J8" s="76" t="e">
        <f t="shared" si="1"/>
        <v>#DIV/0!</v>
      </c>
      <c r="K8" s="293">
        <f t="shared" ref="K8:K29" si="4">H8/E8*10</f>
        <v>27.808387563268258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1154</v>
      </c>
      <c r="E9" s="79">
        <f>уборка1!D9+уборка1!H9+уборка1!P9+уборка1!T9+уборка2!D9+уборка2!H9+уборка2!L9+уборка2!P9+уборка2!T9+уборка2!Z9</f>
        <v>1154</v>
      </c>
      <c r="F9" s="81"/>
      <c r="G9" s="76">
        <f t="shared" si="0"/>
        <v>49.232081911262796</v>
      </c>
      <c r="H9" s="76">
        <f>уборка1!E9+уборка1!I9+уборка1!Q9+уборка1!U9+уборка2!E9+уборка2!I9+уборка2!M9+уборка2!Q9+уборка2!U9+уборка2!AA9</f>
        <v>5349</v>
      </c>
      <c r="I9" s="76"/>
      <c r="J9" s="76" t="e">
        <f t="shared" si="1"/>
        <v>#DIV/0!</v>
      </c>
      <c r="K9" s="293">
        <f t="shared" si="4"/>
        <v>46.351819757365682</v>
      </c>
      <c r="L9" s="80"/>
      <c r="M9" s="307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1785</v>
      </c>
      <c r="E10" s="79">
        <f>уборка1!D10+уборка1!H10+уборка1!P10+уборка1!T10+уборка2!D10+уборка2!H10+уборка2!L10+уборка2!P10+уборка2!T10+уборка2!Z10</f>
        <v>1785</v>
      </c>
      <c r="F10" s="76"/>
      <c r="G10" s="76">
        <f t="shared" si="0"/>
        <v>49.583333333333336</v>
      </c>
      <c r="H10" s="76">
        <f>уборка1!E10+уборка1!I10+уборка1!Q10+уборка1!U10+уборка2!E10+уборка2!I10+уборка2!M10+уборка2!Q10+уборка2!U10+уборка2!AA10</f>
        <v>6145.3</v>
      </c>
      <c r="I10" s="76"/>
      <c r="J10" s="76" t="e">
        <f t="shared" si="1"/>
        <v>#DIV/0!</v>
      </c>
      <c r="K10" s="293">
        <f t="shared" si="4"/>
        <v>34.427450980392159</v>
      </c>
      <c r="L10" s="80"/>
      <c r="M10" s="320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9843</v>
      </c>
      <c r="E11" s="79">
        <f>уборка1!D11+уборка1!H11+уборка1!P11+уборка1!T11+уборка2!D11+уборка2!H11+уборка2!L11+уборка2!P11+уборка2!T11+уборка2!Z11</f>
        <v>9843</v>
      </c>
      <c r="F11" s="81">
        <v>618</v>
      </c>
      <c r="G11" s="76">
        <f t="shared" si="0"/>
        <v>36.994024128988613</v>
      </c>
      <c r="H11" s="76">
        <f>уборка1!E11+уборка1!I11+уборка1!Q11+уборка1!U11+уборка2!E11+уборка2!I11+уборка2!M11+уборка2!Q11+уборка2!U11+уборка2!AA11</f>
        <v>42954.200000000004</v>
      </c>
      <c r="I11" s="76">
        <v>2409.1999999999998</v>
      </c>
      <c r="J11" s="76">
        <f t="shared" si="1"/>
        <v>38.983818770226534</v>
      </c>
      <c r="K11" s="293">
        <f t="shared" si="4"/>
        <v>43.639337600325106</v>
      </c>
      <c r="L11" s="80">
        <v>45</v>
      </c>
      <c r="M11" s="78"/>
      <c r="N11" s="76">
        <f t="shared" si="2"/>
        <v>13.733333333333333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0</v>
      </c>
      <c r="E12" s="79">
        <f>уборка1!D12+уборка1!H12+уборка1!P12+уборка1!T12+уборка2!D12+уборка2!H12+уборка2!L12+уборка2!P12+уборка2!T12+уборка2!Z12</f>
        <v>0</v>
      </c>
      <c r="F12" s="77"/>
      <c r="G12" s="76">
        <f t="shared" si="0"/>
        <v>0</v>
      </c>
      <c r="H12" s="76">
        <f>уборка1!E12+уборка1!I12+уборка1!Q12+уборка1!U12+уборка2!E12+уборка2!I12+уборка2!M12+уборка2!Q12+уборка2!U12+уборка2!AA12</f>
        <v>0</v>
      </c>
      <c r="I12" s="77"/>
      <c r="J12" s="76" t="e">
        <f t="shared" si="1"/>
        <v>#DIV/0!</v>
      </c>
      <c r="K12" s="293" t="e">
        <f t="shared" si="4"/>
        <v>#DIV/0!</v>
      </c>
      <c r="L12" s="83"/>
      <c r="M12" s="78"/>
      <c r="N12" s="76" t="e">
        <f t="shared" si="2"/>
        <v>#DIV/0!</v>
      </c>
    </row>
    <row r="13" spans="1:14">
      <c r="A13" s="7">
        <v>8</v>
      </c>
      <c r="B13" s="9" t="s">
        <v>172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3506.1</v>
      </c>
      <c r="E13" s="79">
        <f>уборка1!D13+уборка1!H13+уборка1!P13+уборка1!T13+уборка2!D13+уборка2!H13+уборка2!L13+уборка2!P13+уборка2!T13+уборка2!Z13</f>
        <v>3506.1</v>
      </c>
      <c r="F13" s="76"/>
      <c r="G13" s="76">
        <f t="shared" si="0"/>
        <v>45.411097295617033</v>
      </c>
      <c r="H13" s="76">
        <f>уборка1!E13+уборка1!I13+уборка1!Q13+уборка1!U13+уборка2!E13+уборка2!I13+уборка2!M13+уборка2!Q13+уборка2!U13+уборка2!AA13</f>
        <v>12933.6</v>
      </c>
      <c r="I13" s="76"/>
      <c r="J13" s="76" t="e">
        <f t="shared" si="1"/>
        <v>#DIV/0!</v>
      </c>
      <c r="K13" s="293">
        <f t="shared" si="4"/>
        <v>36.888850859929839</v>
      </c>
      <c r="L13" s="80"/>
      <c r="M13" s="86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2066.4</v>
      </c>
      <c r="E14" s="79">
        <f>уборка1!D14+уборка1!H14+уборка1!P14+уборка1!T14+уборка2!D14+уборка2!H14+уборка2!L14+уборка2!P14+уборка2!T14+уборка2!Z14</f>
        <v>2066.4</v>
      </c>
      <c r="F14" s="76"/>
      <c r="G14" s="76">
        <f t="shared" si="0"/>
        <v>36.363636363636367</v>
      </c>
      <c r="H14" s="76">
        <f>уборка1!E14+уборка1!I14+уборка1!Q14+уборка1!U14+уборка2!E14+уборка2!I14+уборка2!M14+уборка2!Q14+уборка2!U14+уборка2!AA14</f>
        <v>9033.7000000000007</v>
      </c>
      <c r="I14" s="76"/>
      <c r="J14" s="76" t="e">
        <f t="shared" si="1"/>
        <v>#DIV/0!</v>
      </c>
      <c r="K14" s="293">
        <f t="shared" si="4"/>
        <v>43.717092528068136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10197</v>
      </c>
      <c r="E15" s="79">
        <f>уборка1!D15+уборка1!H15+уборка1!P15+уборка1!T15+уборка2!D15+уборка2!H15+уборка2!L15+уборка2!P15+уборка2!T15+уборка2!Z15</f>
        <v>10197</v>
      </c>
      <c r="F15" s="79">
        <v>401</v>
      </c>
      <c r="G15" s="76">
        <f t="shared" si="0"/>
        <v>60.099015736429543</v>
      </c>
      <c r="H15" s="76">
        <f>уборка1!E15+уборка1!I15+уборка1!Q15+уборка1!U15+уборка2!E15+уборка2!I15+уборка2!M15+уборка2!Q15+уборка2!U15+уборка2!AA15</f>
        <v>40988</v>
      </c>
      <c r="I15" s="76">
        <v>970</v>
      </c>
      <c r="J15" s="76">
        <f t="shared" si="1"/>
        <v>24.189526184538654</v>
      </c>
      <c r="K15" s="293">
        <f t="shared" si="4"/>
        <v>40.196136118466221</v>
      </c>
      <c r="L15" s="80">
        <v>29</v>
      </c>
      <c r="M15" s="78"/>
      <c r="N15" s="76">
        <f t="shared" si="2"/>
        <v>13.827586206896552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4126</v>
      </c>
      <c r="E16" s="79">
        <f>уборка1!D16+уборка1!H16+уборка1!P16+уборка1!T16+уборка2!D17+уборка2!H17+уборка2!L17+уборка2!P17+уборка2!T17+уборка2!Z17</f>
        <v>4126</v>
      </c>
      <c r="F16" s="76"/>
      <c r="G16" s="76">
        <f t="shared" si="0"/>
        <v>45.661797255422755</v>
      </c>
      <c r="H16" s="76">
        <f>уборка1!E16+уборка1!I16+уборка1!Q16+уборка1!U16+уборка2!E17+уборка2!I17+уборка2!M17+уборка2!Q17+уборка2!U17+уборка2!AA17</f>
        <v>14671.099999999999</v>
      </c>
      <c r="I16" s="76"/>
      <c r="J16" s="76" t="e">
        <f t="shared" si="1"/>
        <v>#DIV/0!</v>
      </c>
      <c r="K16" s="293">
        <f t="shared" si="4"/>
        <v>35.557682985942797</v>
      </c>
      <c r="L16" s="335"/>
      <c r="M16" s="78"/>
      <c r="N16" s="76" t="e">
        <f t="shared" si="2"/>
        <v>#DIV/0!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2930</v>
      </c>
      <c r="E17" s="79">
        <f>уборка1!D17+уборка1!H17+уборка1!P17+уборка1!T17+уборка2!D18+уборка2!H18+уборка2!L18+уборка2!P18+уборка2!T18+уборка2!Z18</f>
        <v>2930</v>
      </c>
      <c r="F17" s="76"/>
      <c r="G17" s="76">
        <f t="shared" si="0"/>
        <v>34.748576850094878</v>
      </c>
      <c r="H17" s="76">
        <f>уборка1!E17+уборка1!I17+уборка1!Q17+уборка1!U17+уборка2!E18+уборка2!I18+уборка2!M18+уборка2!Q18+уборка2!U18+уборка2!AA18</f>
        <v>10082.6</v>
      </c>
      <c r="I17" s="76"/>
      <c r="J17" s="76" t="e">
        <f t="shared" si="1"/>
        <v>#DIV/0!</v>
      </c>
      <c r="K17" s="293">
        <f t="shared" si="4"/>
        <v>34.411604095563142</v>
      </c>
      <c r="L17" s="335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620</v>
      </c>
      <c r="E18" s="79">
        <f>уборка1!D18+уборка1!H18+уборка1!P18+уборка1!T18+уборка2!D19+уборка2!H19+уборка2!L19+уборка2!P19+уборка2!T19+уборка2!Z19</f>
        <v>620</v>
      </c>
      <c r="F18" s="76"/>
      <c r="G18" s="76">
        <f t="shared" si="0"/>
        <v>33.695652173913047</v>
      </c>
      <c r="H18" s="76">
        <f>уборка1!E18+уборка1!I18+уборка1!Q18+уборка1!U18+уборка2!E19+уборка2!I19+уборка2!M19+уборка2!Q19+уборка2!U19+уборка2!AA19</f>
        <v>2218</v>
      </c>
      <c r="I18" s="76"/>
      <c r="J18" s="76" t="e">
        <f t="shared" si="1"/>
        <v>#DIV/0!</v>
      </c>
      <c r="K18" s="293">
        <f t="shared" si="4"/>
        <v>35.774193548387096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435</v>
      </c>
      <c r="E20" s="79">
        <f>уборка1!D20+уборка1!H20+уборка1!P20+уборка1!T20+уборка2!D21+уборка2!H21+уборка2!L21+уборка2!P21+уборка2!T21+уборка2!Z21</f>
        <v>435</v>
      </c>
      <c r="F20" s="76"/>
      <c r="G20" s="76">
        <f t="shared" si="0"/>
        <v>33.957845433255265</v>
      </c>
      <c r="H20" s="76">
        <f>уборка1!E20+уборка1!I20+уборка1!Q20+уборка1!U20+уборка2!E21+уборка2!I21+уборка2!M21+уборка2!Q21+уборка2!U21+уборка2!AA21</f>
        <v>1698.8</v>
      </c>
      <c r="I20" s="76"/>
      <c r="J20" s="76" t="e">
        <f t="shared" si="1"/>
        <v>#DIV/0!</v>
      </c>
      <c r="K20" s="293">
        <f t="shared" si="4"/>
        <v>39.052873563218391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2138.6999999999998</v>
      </c>
      <c r="E21" s="79">
        <f>уборка1!D21+уборка1!H21+уборка1!P21+уборка1!T21+уборка2!D22+уборка2!H22+уборка2!L22+уборка2!P22+уборка2!T22+уборка2!Z22</f>
        <v>2138.6999999999998</v>
      </c>
      <c r="F21" s="76"/>
      <c r="G21" s="76">
        <f t="shared" si="0"/>
        <v>41.954214645820656</v>
      </c>
      <c r="H21" s="76">
        <f>уборка1!E21+уборка1!I21+уборка1!Q21+уборка1!U21+уборка2!E22+уборка2!I22+уборка2!M22+уборка2!Q22+уборка2!U22+уборка2!AA22</f>
        <v>6087.5</v>
      </c>
      <c r="I21" s="76"/>
      <c r="J21" s="76" t="e">
        <f t="shared" si="1"/>
        <v>#DIV/0!</v>
      </c>
      <c r="K21" s="293">
        <f t="shared" si="4"/>
        <v>28.463552625426662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1158.2</v>
      </c>
      <c r="E22" s="79">
        <f>уборка1!D22+уборка1!H22+уборка1!P22+уборка1!T22+уборка2!D23+уборка2!H23+уборка2!L23+уборка2!P23+уборка2!T23+уборка2!Z23</f>
        <v>1158.2</v>
      </c>
      <c r="F22" s="76"/>
      <c r="G22" s="76">
        <f t="shared" si="0"/>
        <v>45.931154822335017</v>
      </c>
      <c r="H22" s="76">
        <f>уборка1!E22+уборка1!I22+уборка1!Q22+уборка1!U22+уборка2!E23+уборка2!I23+уборка2!M23+уборка2!Q23+уборка2!U23+уборка2!AA23</f>
        <v>6555.8</v>
      </c>
      <c r="I22" s="76"/>
      <c r="J22" s="76" t="e">
        <f t="shared" si="1"/>
        <v>#DIV/0!</v>
      </c>
      <c r="K22" s="293">
        <f t="shared" si="4"/>
        <v>56.603350025902259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97590.650000000009</v>
      </c>
      <c r="D25" s="75">
        <f t="shared" si="5"/>
        <v>43811.05</v>
      </c>
      <c r="E25" s="79">
        <f>уборка1!D25+уборка1!H25+уборка1!P25+уборка1!T25+уборка2!D26+уборка2!H26+уборка2!L26+уборка2!P26+уборка2!T26+уборка2!Z26</f>
        <v>43811.05</v>
      </c>
      <c r="F25" s="210">
        <f>SUM(F7:F24)</f>
        <v>1019</v>
      </c>
      <c r="G25" s="76">
        <f t="shared" si="0"/>
        <v>44.892671582779705</v>
      </c>
      <c r="H25" s="326">
        <f>уборка1!E25+уборка1!I25+уборка1!Q25+уборка1!U25+уборка2!E26+уборка2!I26+уборка2!M26+уборка2!Q26+уборка2!U26+уборка2!AA26</f>
        <v>169133.4</v>
      </c>
      <c r="I25" s="210">
        <f>SUM(I7:I24)</f>
        <v>3379.2</v>
      </c>
      <c r="J25" s="76">
        <f t="shared" si="1"/>
        <v>33.161923454367027</v>
      </c>
      <c r="K25" s="293">
        <f t="shared" si="4"/>
        <v>38.605192069124108</v>
      </c>
      <c r="L25" s="347">
        <f>SUM(L7:L24)</f>
        <v>74</v>
      </c>
      <c r="M25" s="86"/>
      <c r="N25" s="77">
        <f t="shared" si="2"/>
        <v>13.77027027027027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12413</v>
      </c>
      <c r="E26" s="79">
        <f>уборка1!D26+уборка1!H26+уборка1!P26+уборка1!T26+уборка2!D27+уборка2!H27+уборка2!L27+уборка2!P27+уборка2!T27+уборка2!Z27</f>
        <v>12413</v>
      </c>
      <c r="F26" s="210"/>
      <c r="G26" s="76">
        <f t="shared" si="0"/>
        <v>47.167230307405859</v>
      </c>
      <c r="H26" s="76">
        <f>уборка1!E26+уборка1!I26+уборка1!Q26+уборка1!U26+уборка2!E27+уборка2!I27+уборка2!M27+уборка2!Q27+уборка2!U27+уборка2!AA27</f>
        <v>46374</v>
      </c>
      <c r="I26" s="76"/>
      <c r="J26" s="76" t="e">
        <f t="shared" si="1"/>
        <v>#DIV/0!</v>
      </c>
      <c r="K26" s="293">
        <f t="shared" si="4"/>
        <v>37.359220172399901</v>
      </c>
      <c r="L26" s="347"/>
      <c r="M26" s="86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124088.65000000001</v>
      </c>
      <c r="D28" s="75">
        <f t="shared" si="5"/>
        <v>56224.05</v>
      </c>
      <c r="E28" s="79">
        <f>уборка1!D28+уборка1!H28+уборка1!P28+уборка1!T28+уборка2!D29+уборка2!H29+уборка2!L29+уборка2!P29+уборка2!T29+уборка2!Z29</f>
        <v>56224.05</v>
      </c>
      <c r="F28" s="76">
        <f>SUM(F25:F27)</f>
        <v>1019</v>
      </c>
      <c r="G28" s="76">
        <f t="shared" si="0"/>
        <v>45.309583108527654</v>
      </c>
      <c r="H28" s="326">
        <f>уборка1!E28+уборка1!I28+уборка1!Q28+уборка1!U28+уборка2!E29+уборка2!I29+уборка2!M29+уборка2!Q29+уборка2!U29+уборка2!AA29</f>
        <v>215507.4</v>
      </c>
      <c r="I28" s="76">
        <f>SUM(I25:I27)</f>
        <v>3379.2</v>
      </c>
      <c r="J28" s="76">
        <f t="shared" si="1"/>
        <v>33.161923454367027</v>
      </c>
      <c r="K28" s="293">
        <f t="shared" si="4"/>
        <v>38.330109623906495</v>
      </c>
      <c r="L28" s="80">
        <f>SUM(L25:L27)</f>
        <v>74</v>
      </c>
      <c r="M28" s="86"/>
      <c r="N28" s="77">
        <f t="shared" si="2"/>
        <v>13.77027027027027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77526.399999999994</v>
      </c>
      <c r="E29" s="79">
        <f>уборка1!D29+уборка1!H29+уборка1!P29+уборка1!T29+уборка2!D30+уборка2!H30+уборка2!L30+уборка2!P30+уборка2!T30+уборка2!Z30</f>
        <v>77526.399999999994</v>
      </c>
      <c r="F29" s="76">
        <v>4051</v>
      </c>
      <c r="G29" s="76">
        <f t="shared" si="0"/>
        <v>65.895176500687185</v>
      </c>
      <c r="H29" s="326">
        <f>уборка1!E29+уборка1!I29+уборка1!Q29+уборка1!U29+уборка2!E30+уборка2!I30+уборка2!M30+уборка2!Q30+уборка2!U30+уборка2!AA30</f>
        <v>257417.09999999998</v>
      </c>
      <c r="I29" s="348">
        <v>15700</v>
      </c>
      <c r="J29" s="76">
        <f t="shared" si="1"/>
        <v>38.755862749938288</v>
      </c>
      <c r="K29" s="293">
        <f t="shared" si="4"/>
        <v>33.203798963965824</v>
      </c>
      <c r="L29" s="348">
        <v>259</v>
      </c>
      <c r="M29" s="348"/>
      <c r="N29" s="76">
        <f t="shared" si="2"/>
        <v>15.64092664092664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R11" sqref="R1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171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2278</v>
      </c>
      <c r="E8" s="81">
        <v>7060.6</v>
      </c>
      <c r="F8" s="118">
        <f>E8/D8*10</f>
        <v>30.994732221246707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1154</v>
      </c>
      <c r="E9" s="127">
        <v>5349</v>
      </c>
      <c r="F9" s="118">
        <f t="shared" ref="F9:F29" si="4">E9/D9*10</f>
        <v>46.351819757365682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685</v>
      </c>
      <c r="E10" s="131">
        <v>2442.1</v>
      </c>
      <c r="F10" s="118">
        <f t="shared" si="4"/>
        <v>35.651094890510947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2355</v>
      </c>
      <c r="E11" s="135">
        <v>10939.5</v>
      </c>
      <c r="F11" s="118">
        <f t="shared" si="4"/>
        <v>46.452229299363061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8557</v>
      </c>
      <c r="P11" s="79">
        <v>6390</v>
      </c>
      <c r="Q11" s="79">
        <v>25204.7</v>
      </c>
      <c r="R11" s="81">
        <f t="shared" si="0"/>
        <v>39.443974960876375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/>
      <c r="E12" s="131"/>
      <c r="F12" s="118" t="e">
        <f t="shared" si="4"/>
        <v>#DIV/0!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172</v>
      </c>
      <c r="C13" s="310">
        <v>5193.2</v>
      </c>
      <c r="D13" s="79">
        <v>2085</v>
      </c>
      <c r="E13" s="135">
        <v>8340.6</v>
      </c>
      <c r="F13" s="118">
        <f t="shared" si="4"/>
        <v>40.002877697841726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1421.1</v>
      </c>
      <c r="Q13" s="81">
        <v>4593</v>
      </c>
      <c r="R13" s="81">
        <f t="shared" si="0"/>
        <v>32.32003377665189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1333.3</v>
      </c>
      <c r="E14" s="131">
        <v>6555.2</v>
      </c>
      <c r="F14" s="118">
        <f t="shared" si="4"/>
        <v>49.165229130728264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733.1</v>
      </c>
      <c r="Q14" s="81">
        <v>2478.5</v>
      </c>
      <c r="R14" s="81">
        <f t="shared" si="0"/>
        <v>33.808484517801119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1226</v>
      </c>
      <c r="E15" s="131">
        <v>6274</v>
      </c>
      <c r="F15" s="118">
        <f t="shared" si="4"/>
        <v>51.174551386623165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5783</v>
      </c>
      <c r="Q15" s="79">
        <v>18405</v>
      </c>
      <c r="R15" s="81">
        <f t="shared" si="0"/>
        <v>31.826041846792322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787</v>
      </c>
      <c r="E16" s="131">
        <v>3220.5</v>
      </c>
      <c r="F16" s="118">
        <f t="shared" si="4"/>
        <v>40.921219822109272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1698</v>
      </c>
      <c r="E17" s="135">
        <v>5831.2</v>
      </c>
      <c r="F17" s="118">
        <f t="shared" si="4"/>
        <v>34.341578327444047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620</v>
      </c>
      <c r="E18" s="131">
        <v>2218</v>
      </c>
      <c r="F18" s="118">
        <f t="shared" si="4"/>
        <v>35.774193548387096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45</v>
      </c>
      <c r="E20" s="131">
        <v>250</v>
      </c>
      <c r="F20" s="118">
        <f t="shared" si="4"/>
        <v>55.555555555555557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1128</v>
      </c>
      <c r="E21" s="131">
        <v>3597</v>
      </c>
      <c r="F21" s="118">
        <f t="shared" si="4"/>
        <v>31.888297872340424</v>
      </c>
      <c r="G21" s="81">
        <v>1042.4000000000001</v>
      </c>
      <c r="H21" s="79">
        <v>1010.7</v>
      </c>
      <c r="I21" s="121">
        <v>2490.5</v>
      </c>
      <c r="J21" s="110">
        <f t="shared" si="1"/>
        <v>24.641337686751754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885</v>
      </c>
      <c r="E22" s="131">
        <v>4985.8</v>
      </c>
      <c r="F22" s="118">
        <f t="shared" si="4"/>
        <v>56.33672316384181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/>
      <c r="Q22" s="294"/>
      <c r="R22" s="81" t="e">
        <f t="shared" si="0"/>
        <v>#DIV/0!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16929.3</v>
      </c>
      <c r="E25" s="146">
        <f>SUM(E7:E24)</f>
        <v>68263.5</v>
      </c>
      <c r="F25" s="144">
        <f t="shared" si="4"/>
        <v>40.322694972621427</v>
      </c>
      <c r="G25" s="79">
        <f>SUM(G7:G24)</f>
        <v>8510.6</v>
      </c>
      <c r="H25" s="147">
        <f>SUM(H7:H24)</f>
        <v>8478.9000000000015</v>
      </c>
      <c r="I25" s="81">
        <f>SUM(I7:I24)</f>
        <v>37707.9</v>
      </c>
      <c r="J25" s="138">
        <f t="shared" si="1"/>
        <v>44.472632063121395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22047.15</v>
      </c>
      <c r="P25" s="149">
        <f>SUM(P7:P24)</f>
        <v>18362.850000000002</v>
      </c>
      <c r="Q25" s="84">
        <f>SUM(Q7:Q24)</f>
        <v>63054.200000000004</v>
      </c>
      <c r="R25" s="81">
        <f t="shared" si="0"/>
        <v>34.337915955311942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5795</v>
      </c>
      <c r="E26" s="142">
        <v>21919</v>
      </c>
      <c r="F26" s="118">
        <f t="shared" si="4"/>
        <v>37.823986194995683</v>
      </c>
      <c r="G26" s="79">
        <v>4134</v>
      </c>
      <c r="H26" s="79">
        <v>3888</v>
      </c>
      <c r="I26" s="212">
        <v>16545</v>
      </c>
      <c r="J26" s="125">
        <f t="shared" si="1"/>
        <v>42.554012345679013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2730</v>
      </c>
      <c r="Q26" s="84">
        <v>7910</v>
      </c>
      <c r="R26" s="81">
        <f t="shared" si="0"/>
        <v>28.974358974358974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22724.3</v>
      </c>
      <c r="E28" s="157">
        <f>SUM(E25:E27)</f>
        <v>90182.5</v>
      </c>
      <c r="F28" s="118">
        <f t="shared" si="4"/>
        <v>39.68549086220478</v>
      </c>
      <c r="G28" s="147">
        <f>SUM(G25:G27)</f>
        <v>12679.6</v>
      </c>
      <c r="H28" s="147">
        <f>SUM(H25:H27)</f>
        <v>12366.900000000001</v>
      </c>
      <c r="I28" s="81">
        <f>SUM(I25:I27)</f>
        <v>54252.9</v>
      </c>
      <c r="J28" s="125">
        <f t="shared" si="1"/>
        <v>43.869441816461681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25366.15</v>
      </c>
      <c r="P28" s="149">
        <f>SUM(P25:P27)</f>
        <v>21092.850000000002</v>
      </c>
      <c r="Q28" s="84">
        <f>SUM(Q25:Q27)</f>
        <v>70964.200000000012</v>
      </c>
      <c r="R28" s="81">
        <f t="shared" si="0"/>
        <v>33.643722872916655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47608.4</v>
      </c>
      <c r="E29" s="324">
        <v>175862.3</v>
      </c>
      <c r="F29" s="118">
        <f t="shared" si="4"/>
        <v>36.939342637013638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19943</v>
      </c>
      <c r="Q29" s="84">
        <v>38295.1</v>
      </c>
      <c r="R29" s="81">
        <f t="shared" si="0"/>
        <v>19.202276487990773</v>
      </c>
      <c r="S29" s="295">
        <v>72</v>
      </c>
      <c r="T29" s="125"/>
      <c r="U29" s="211"/>
      <c r="V29" s="118" t="e">
        <f>U29/T29*10</f>
        <v>#DIV/0!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B13" sqref="B13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</v>
      </c>
      <c r="I11" s="327">
        <v>107.8</v>
      </c>
      <c r="J11" s="121">
        <f t="shared" si="3"/>
        <v>26.95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172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</v>
      </c>
      <c r="I26" s="204">
        <f>SUM(I7:I20)</f>
        <v>107.8</v>
      </c>
      <c r="J26" s="125">
        <f t="shared" si="3"/>
        <v>26.95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3">
        <v>1020</v>
      </c>
      <c r="AD27" s="278">
        <v>971</v>
      </c>
      <c r="AE27" s="143">
        <v>2021</v>
      </c>
      <c r="AF27" s="138">
        <f t="shared" si="6"/>
        <v>20.813594232749743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</v>
      </c>
      <c r="I29" s="204">
        <f>SUM(I26:I28)</f>
        <v>107.8</v>
      </c>
      <c r="J29" s="125">
        <f t="shared" si="3"/>
        <v>26.95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129">
        <f>SUM(AC26:AC28)</f>
        <v>3364</v>
      </c>
      <c r="AD29" s="205">
        <f>SUM(AD26:AD28)</f>
        <v>3315</v>
      </c>
      <c r="AE29" s="204">
        <f>SUM(AE26:AE28)</f>
        <v>6115.9</v>
      </c>
      <c r="AF29" s="125">
        <f t="shared" si="6"/>
        <v>18.44917043740573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1191</v>
      </c>
      <c r="I30" s="211">
        <v>2555.8000000000002</v>
      </c>
      <c r="J30" s="125">
        <f t="shared" si="3"/>
        <v>21.459277917716207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4379</v>
      </c>
      <c r="AE30" s="211">
        <v>7873.1</v>
      </c>
      <c r="AF30" s="125">
        <f t="shared" si="6"/>
        <v>17.979218999771639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170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172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57.6</v>
      </c>
      <c r="D19" s="37">
        <f>M19*380/100</f>
        <v>70.680000000000007</v>
      </c>
      <c r="E19" s="37">
        <f>C19*J19/100</f>
        <v>56.448</v>
      </c>
      <c r="F19" s="37">
        <f>D19*K19/100</f>
        <v>69.266400000000004</v>
      </c>
      <c r="G19" s="37">
        <f>E19*N19/3.4</f>
        <v>66.409411764705879</v>
      </c>
      <c r="H19" s="37">
        <f>F19*O19/3.4</f>
        <v>81.48988235294118</v>
      </c>
      <c r="I19" s="38">
        <f>G19-H19</f>
        <v>-15.080470588235301</v>
      </c>
      <c r="J19" s="39">
        <v>98</v>
      </c>
      <c r="K19" s="39">
        <v>98</v>
      </c>
      <c r="L19" s="37">
        <v>14.4</v>
      </c>
      <c r="M19" s="37">
        <v>18.600000000000001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81.396000000000001</v>
      </c>
      <c r="E20" s="40">
        <f>C20*J20/100</f>
        <v>0</v>
      </c>
      <c r="F20" s="40">
        <f>D20*K20/100</f>
        <v>79.768079999999998</v>
      </c>
      <c r="G20" s="40">
        <f>E20*N20/3.4</f>
        <v>0</v>
      </c>
      <c r="H20" s="40">
        <f>F20*O20/3.4</f>
        <v>86.806440000000009</v>
      </c>
      <c r="I20" s="41">
        <f>G20-H20</f>
        <v>-86.806440000000009</v>
      </c>
      <c r="J20" s="42"/>
      <c r="K20" s="42">
        <v>98</v>
      </c>
      <c r="L20" s="40"/>
      <c r="M20" s="40">
        <v>17.100000000000001</v>
      </c>
      <c r="N20" s="40"/>
      <c r="O20" s="43">
        <v>3.7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57.6</v>
      </c>
      <c r="D24" s="46">
        <f t="shared" si="0"/>
        <v>152.07600000000002</v>
      </c>
      <c r="E24" s="46">
        <f t="shared" si="0"/>
        <v>56.448</v>
      </c>
      <c r="F24" s="46">
        <f t="shared" si="0"/>
        <v>149.03448</v>
      </c>
      <c r="G24" s="46">
        <f>SUM(G19:G23)</f>
        <v>66.409411764705879</v>
      </c>
      <c r="H24" s="46">
        <f t="shared" si="0"/>
        <v>168.29632235294119</v>
      </c>
      <c r="I24" s="46">
        <f>G24-H24</f>
        <v>-101.88691058823531</v>
      </c>
      <c r="J24" s="44">
        <f>E24/C24*100</f>
        <v>98</v>
      </c>
      <c r="K24" s="44">
        <f>F24/D24*100</f>
        <v>97.999999999999986</v>
      </c>
      <c r="L24" s="46">
        <f>C24/400*100</f>
        <v>14.400000000000002</v>
      </c>
      <c r="M24" s="46">
        <f>D24/856*100</f>
        <v>17.765887850467294</v>
      </c>
      <c r="N24" s="46">
        <f>G24*3.4/E24</f>
        <v>3.9999999999999996</v>
      </c>
      <c r="O24" s="46">
        <f>H24*3.4/F24</f>
        <v>3.839430284857571</v>
      </c>
    </row>
    <row r="25" spans="1:16">
      <c r="C25" s="11"/>
      <c r="I25" s="47">
        <f>G24-H24</f>
        <v>-101.88691058823531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14" sqref="B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169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172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301</v>
      </c>
      <c r="D31" s="194">
        <v>752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554</v>
      </c>
      <c r="D33" s="194">
        <f t="shared" ref="D33:J33" si="1">SUM(D30:D32)</f>
        <v>1760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292</v>
      </c>
      <c r="H34" s="194">
        <v>1072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C10" sqref="C1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167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>
        <v>0</v>
      </c>
      <c r="D8" s="28">
        <v>6</v>
      </c>
    </row>
    <row r="9" spans="1:5" ht="20.25" customHeight="1">
      <c r="A9" s="32">
        <v>2</v>
      </c>
      <c r="B9" s="33" t="s">
        <v>50</v>
      </c>
      <c r="C9" s="32">
        <v>4</v>
      </c>
      <c r="D9" s="32">
        <v>11</v>
      </c>
    </row>
    <row r="10" spans="1:5" ht="20.25" customHeight="1">
      <c r="A10" s="32">
        <v>3</v>
      </c>
      <c r="B10" s="33" t="s">
        <v>51</v>
      </c>
      <c r="C10" s="32">
        <v>0</v>
      </c>
      <c r="D10" s="32">
        <v>9</v>
      </c>
    </row>
    <row r="11" spans="1:5" ht="21" customHeight="1">
      <c r="A11" s="32">
        <v>4</v>
      </c>
      <c r="B11" s="33" t="s">
        <v>156</v>
      </c>
      <c r="C11" s="32">
        <v>0</v>
      </c>
      <c r="D11" s="32">
        <v>4</v>
      </c>
    </row>
    <row r="12" spans="1:5" ht="21" customHeight="1">
      <c r="A12" s="32">
        <v>5</v>
      </c>
      <c r="B12" s="33" t="s">
        <v>52</v>
      </c>
      <c r="C12" s="63">
        <v>1</v>
      </c>
      <c r="D12" s="63">
        <v>11</v>
      </c>
    </row>
    <row r="13" spans="1:5" ht="20.25" customHeight="1">
      <c r="A13" s="32">
        <v>6</v>
      </c>
      <c r="B13" s="33" t="s">
        <v>25</v>
      </c>
      <c r="C13" s="32">
        <v>0</v>
      </c>
      <c r="D13" s="32">
        <v>8</v>
      </c>
    </row>
    <row r="14" spans="1:5" ht="21.75" customHeight="1">
      <c r="A14" s="32">
        <v>7</v>
      </c>
      <c r="B14" s="33" t="s">
        <v>26</v>
      </c>
      <c r="C14" s="32">
        <v>1</v>
      </c>
      <c r="D14" s="32">
        <v>13</v>
      </c>
      <c r="E14" t="s">
        <v>71</v>
      </c>
    </row>
    <row r="15" spans="1:5" ht="20.25" customHeight="1">
      <c r="A15" s="32">
        <v>8</v>
      </c>
      <c r="B15" s="33" t="s">
        <v>172</v>
      </c>
      <c r="C15" s="32">
        <v>1</v>
      </c>
      <c r="D15" s="32">
        <v>13</v>
      </c>
    </row>
    <row r="16" spans="1:5" ht="22.5" customHeight="1">
      <c r="A16" s="32">
        <v>9</v>
      </c>
      <c r="B16" s="33" t="s">
        <v>28</v>
      </c>
      <c r="C16" s="32">
        <v>1</v>
      </c>
      <c r="D16" s="32">
        <v>15</v>
      </c>
    </row>
    <row r="17" spans="1:6" ht="22.5" customHeight="1">
      <c r="A17" s="32">
        <v>10</v>
      </c>
      <c r="B17" s="33" t="s">
        <v>29</v>
      </c>
      <c r="C17" s="32">
        <v>1</v>
      </c>
      <c r="D17" s="32">
        <v>17.5</v>
      </c>
    </row>
    <row r="18" spans="1:6" ht="19.5" customHeight="1">
      <c r="A18" s="32">
        <v>11</v>
      </c>
      <c r="B18" s="33" t="s">
        <v>30</v>
      </c>
      <c r="C18" s="32">
        <v>0</v>
      </c>
      <c r="D18" s="32">
        <v>8</v>
      </c>
    </row>
    <row r="19" spans="1:6" ht="21" customHeight="1">
      <c r="A19" s="32">
        <v>12</v>
      </c>
      <c r="B19" s="33" t="s">
        <v>31</v>
      </c>
      <c r="C19" s="32">
        <v>3</v>
      </c>
      <c r="D19" s="32">
        <v>12.5</v>
      </c>
    </row>
    <row r="20" spans="1:6" ht="33" customHeight="1">
      <c r="A20" s="32">
        <v>13</v>
      </c>
      <c r="B20" s="353" t="s">
        <v>163</v>
      </c>
      <c r="C20" s="63">
        <v>0</v>
      </c>
      <c r="D20" s="63">
        <v>15</v>
      </c>
    </row>
    <row r="21" spans="1:6" ht="22.5" customHeight="1">
      <c r="A21" s="32">
        <v>14</v>
      </c>
      <c r="B21" s="33" t="s">
        <v>32</v>
      </c>
      <c r="C21" s="32">
        <v>0</v>
      </c>
      <c r="D21" s="32">
        <v>16</v>
      </c>
    </row>
    <row r="22" spans="1:6" ht="22.5" customHeight="1">
      <c r="A22" s="32">
        <v>15</v>
      </c>
      <c r="B22" s="33" t="s">
        <v>33</v>
      </c>
      <c r="C22" s="32">
        <v>0.5</v>
      </c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0.8</v>
      </c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B13" sqref="B1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168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5100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172</v>
      </c>
      <c r="C13" s="168"/>
      <c r="D13" s="86">
        <v>0</v>
      </c>
      <c r="E13" s="86"/>
      <c r="F13" s="180">
        <v>190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2000</v>
      </c>
      <c r="F16" s="180">
        <v>600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250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800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4812</v>
      </c>
      <c r="F26" s="73">
        <f t="shared" ref="F26:L26" si="0">SUM(F7:F25)</f>
        <v>1040</v>
      </c>
      <c r="G26" s="73">
        <f t="shared" si="0"/>
        <v>0</v>
      </c>
      <c r="H26" s="73">
        <f t="shared" si="0"/>
        <v>5100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/>
      <c r="F27" s="221"/>
      <c r="G27" s="221"/>
      <c r="H27" s="221"/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4812</v>
      </c>
      <c r="F29" s="181">
        <f t="shared" si="1"/>
        <v>1040</v>
      </c>
      <c r="G29" s="181">
        <f t="shared" si="1"/>
        <v>0</v>
      </c>
      <c r="H29" s="181">
        <f t="shared" si="1"/>
        <v>5100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2023-07-12T04:38:07Z</dcterms:modified>
</cp:coreProperties>
</file>