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2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<sst xmlns="http://schemas.openxmlformats.org/spreadsheetml/2006/main" count="510" uniqueCount="178">
  <si>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</si>
  <si>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</si>
  <si>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</si>
  <si>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</si>
  <si>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</si>
  <si>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</si>
  <si>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</si>
  <si>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</si>
  <si>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</si>
  <si>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</si>
  <si>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</si>
  <si>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</si>
  <si>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</si>
  <si>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</si>
  <si>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</si>
  <si>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</si>
  <si>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</si>
  <si>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</si>
  <si>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</si>
  <si>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</si>
  <si>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</si>
  <si>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</si>
  <si>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</si>
  <si>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</si>
  <si>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</si>
  <si>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</si>
  <si>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</si>
  <si>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</si>
  <si>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</si>
  <si>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</si>
  <si>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</si>
  <si>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</si>
  <si>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</si>
  <si>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</si>
  <si>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</si>
  <si>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</si>
  <si>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</si>
  <si>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</si>
  <si>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</si>
  <si>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</si>
  <si>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</si>
  <si>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</si>
  <si>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</si>
  <si>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</si>
  <si>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</si>
  <si>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</si>
  <si>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</si>
  <si>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</si>
  <si>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</si>
  <si>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</si>
  <si>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</si>
  <si>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</si>
  <si>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</si>
  <si>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</si>
  <si>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</si>
  <si>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</si>
  <si>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</si>
  <si>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</si>
  <si>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</si>
  <si>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</si>
  <si>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</si>
  <si>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</si>
  <si>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</si>
  <si>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</si>
  <si>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</si>
  <si>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</si>
  <si>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</si>
  <si>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</si>
  <si>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</si>
  <si>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</si>
  <si>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</si>
  <si>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</si>
  <si>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</si>
  <si>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</si>
  <si>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</si>
  <si>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</si>
  <si>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</si>
  <si>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</si>
  <si>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</si>
  <si>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</si>
  <si>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</si>
  <si>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</si>
  <si>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</si>
  <si>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</si>
  <si>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</si>
  <si>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</si>
  <si>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</si>
  <si>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</si>
  <si>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</si>
  <si>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</si>
  <si>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</si>
  <si>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</si>
  <si>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</si>
  <si>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</si>
  <si>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</si>
  <si>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</si>
  <si>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</si>
  <si>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</si>
  <si>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</si>
  <si>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</si>
  <si>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</si>
  <si>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</si>
  <si>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</si>
  <si>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</si>
  <si>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</si>
  <si>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</si>
  <si>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</si>
  <si>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</si>
  <si>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</si>
  <si>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</si>
  <si>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</si>
  <si>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</si>
  <si>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</si>
  <si>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</si>
  <si>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</si>
  <si>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</si>
  <si>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</si>
  <si>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</si>
  <si>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</si>
  <si>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</si>
  <si>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</si>
  <si>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</si>
  <si>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</si>
  <si>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</si>
  <si>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</si>
  <si>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</si>
  <si>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</si>
  <si>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</si>
  <si>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</si>
  <si>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</si>
  <si>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</si>
  <si>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</si>
  <si>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</si>
  <si>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</si>
  <si>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</si>
  <si>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</si>
  <si>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</si>
  <si>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</si>
  <si>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</si>
  <si>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</si>
  <si>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</si>
  <si>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</si>
  <si>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</si>
  <si>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</si>
  <si>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</si>
  <si>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</si>
  <si>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</si>
  <si>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</si>
  <si>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</si>
  <si>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</si>
  <si>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</si>
  <si>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</si>
  <si>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</si>
  <si>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</si>
  <si>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</si>
  <si>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</si>
  <si>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</si>
  <si>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</si>
  <si>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</si>
  <si>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</si>
  <si>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</si>
  <si>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</si>
  <si>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</si>
  <si>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</si>
  <si>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</si>
  <si>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</si>
  <si>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</si>
  <si>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</si>
  <si>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</si>
  <si>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</si>
  <si>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</si>
  <si>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</si>
  <si>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03 августа   2023 года</t>
  </si>
  <si>
    <t xml:space="preserve"> на 03 августа 2023 года</t>
  </si>
  <si>
    <t>на  03 августа 2023 года.</t>
  </si>
  <si>
    <t>НА 03 августа 2023 ГОДА</t>
  </si>
  <si>
    <t>03 августа  2023 года</t>
  </si>
  <si>
    <t>на  03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</si>
</sst>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4"/>
      <c r="B4" s="229"/>
      <c r="C4" s="93" t="s">
        <v>41</v>
      </c>
      <c r="D4" s="370" t="s">
        <v>123</v>
      </c>
      <c r="E4" s="371"/>
      <c r="F4" s="372"/>
      <c r="G4" s="87" t="s">
        <v>136</v>
      </c>
      <c r="H4" s="373" t="s">
        <v>42</v>
      </c>
      <c r="I4" s="374"/>
      <c r="J4" s="375"/>
      <c r="K4" s="87" t="s">
        <v>136</v>
      </c>
      <c r="L4" s="373" t="s">
        <v>124</v>
      </c>
      <c r="M4" s="374"/>
      <c r="N4" s="375"/>
      <c r="O4" s="95" t="s">
        <v>136</v>
      </c>
      <c r="P4" s="365" t="s">
        <v>125</v>
      </c>
      <c r="Q4" s="366"/>
      <c r="R4" s="367"/>
      <c r="S4" s="95" t="s">
        <v>136</v>
      </c>
      <c r="T4" s="365" t="s">
        <v>144</v>
      </c>
      <c r="U4" s="366"/>
      <c r="V4" s="367"/>
      <c r="W4" s="95" t="s">
        <v>136</v>
      </c>
      <c r="X4" s="365" t="s">
        <v>92</v>
      </c>
      <c r="Y4" s="366"/>
      <c r="Z4" s="367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9" workbookViewId="0">
      <selection activeCell="F23" sqref="F2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7" t="s">
        <v>1</v>
      </c>
      <c r="D4" s="207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7481.5</v>
      </c>
      <c r="E13" s="79">
        <f>уборка1!D13+уборка1!H13+уборка1!P13+уборка1!T13+уборка2!D13+уборка2!H13+уборка2!L13+уборка2!P13+уборка2!T13+уборка2!Z13</f>
        <v>7481.5</v>
      </c>
      <c r="F13" s="76">
        <v>25</v>
      </c>
      <c r="G13" s="76">
        <f t="shared" si="0"/>
        <v>96.89932520820112</v>
      </c>
      <c r="H13" s="76">
        <f>уборка1!E13+уборка1!I13+уборка1!Q13+уборка1!U13+уборка2!E13+уборка2!I13+уборка2!M13+уборка2!Q13+уборка2!U13+уборка2!AA13</f>
        <v>26314</v>
      </c>
      <c r="I13" s="76">
        <v>57.4</v>
      </c>
      <c r="J13" s="76">
        <f t="shared" si="1"/>
        <v>22.959999999999997</v>
      </c>
      <c r="K13" s="292">
        <f t="shared" si="4"/>
        <v>35.172091158190206</v>
      </c>
      <c r="L13" s="80">
        <v>4</v>
      </c>
      <c r="M13" s="85"/>
      <c r="N13" s="77">
        <f t="shared" si="2"/>
        <v>6.25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97467.25</v>
      </c>
      <c r="E25" s="79">
        <f>уборка1!D25+уборка1!H25+уборка1!P25+уборка1!T25+уборка2!D26+уборка2!H26+уборка2!L26+уборка2!P26+уборка2!T26+уборка2!Z26</f>
        <v>97467.25</v>
      </c>
      <c r="F25" s="209">
        <f>SUM(F7:F24)</f>
        <v>25</v>
      </c>
      <c r="G25" s="76">
        <f t="shared" si="0"/>
        <v>99.754980853401477</v>
      </c>
      <c r="H25" s="324">
        <f>уборка1!E25+уборка1!I25+уборка1!Q25+уборка1!U25+уборка2!E26+уборка2!I26+уборка2!M26+уборка2!Q26+уборка2!U26+уборка2!AA26</f>
        <v>380592.13999999996</v>
      </c>
      <c r="I25" s="209">
        <f>SUM(I7:I24)</f>
        <v>57.4</v>
      </c>
      <c r="J25" s="76">
        <f t="shared" si="1"/>
        <v>22.959999999999997</v>
      </c>
      <c r="K25" s="292">
        <f t="shared" si="4"/>
        <v>39.048207474818462</v>
      </c>
      <c r="L25" s="345">
        <f>SUM(L7:L24)</f>
        <v>4</v>
      </c>
      <c r="M25" s="85"/>
      <c r="N25" s="77">
        <f t="shared" si="2"/>
        <v>6.25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/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92225</v>
      </c>
      <c r="I26" s="76"/>
      <c r="J26" s="76" t="e">
        <f t="shared" si="1"/>
        <v>#DIV/0!</v>
      </c>
      <c r="K26" s="292">
        <f t="shared" si="4"/>
        <v>35.72258589301623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123465.25</v>
      </c>
      <c r="E28" s="79">
        <f>уборка1!D28+уборка1!H28+уборка1!P28+уборка1!T28+уборка2!D29+уборка2!H29+уборка2!L29+уборка2!P29+уборка2!T29+уборка2!Z29</f>
        <v>123465.25</v>
      </c>
      <c r="F28" s="76">
        <f>SUM(F25:F27)</f>
        <v>25</v>
      </c>
      <c r="G28" s="76">
        <f t="shared" si="0"/>
        <v>99.404692175373455</v>
      </c>
      <c r="H28" s="324">
        <f>уборка1!E28+уборка1!I28+уборка1!Q28+уборка1!U28+уборка2!E29+уборка2!I29+уборка2!M29+уборка2!Q29+уборка2!U29+уборка2!AA29</f>
        <v>473429.63999999996</v>
      </c>
      <c r="I28" s="76">
        <f>SUM(I25:I27)</f>
        <v>57.4</v>
      </c>
      <c r="J28" s="76">
        <f t="shared" si="1"/>
        <v>22.959999999999997</v>
      </c>
      <c r="K28" s="292">
        <f t="shared" si="4"/>
        <v>38.345173237003934</v>
      </c>
      <c r="L28" s="80">
        <f>SUM(L25:L27)</f>
        <v>4</v>
      </c>
      <c r="M28" s="85"/>
      <c r="N28" s="77">
        <f t="shared" si="2"/>
        <v>6.25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116699.1</v>
      </c>
      <c r="E29" s="79">
        <f>уборка1!D29+уборка1!H29+уборка1!P29+уборка1!T29+уборка2!D30+уборка2!H30+уборка2!L30+уборка2!P30+уборка2!T30+уборка2!Z30</f>
        <v>116699.1</v>
      </c>
      <c r="F29" s="76">
        <v>1116.5</v>
      </c>
      <c r="G29" s="76">
        <f t="shared" si="0"/>
        <v>98.979661939863661</v>
      </c>
      <c r="H29" s="324">
        <f>уборка1!E29+уборка1!I29+уборка1!Q29+уборка1!U29+уборка2!E30+уборка2!I30+уборка2!M30+уборка2!Q30+уборка2!U30+уборка2!AA30</f>
        <v>416923.4</v>
      </c>
      <c r="I29" s="346">
        <v>4377</v>
      </c>
      <c r="J29" s="76">
        <f t="shared" si="1"/>
        <v>39.202866099417825</v>
      </c>
      <c r="K29" s="292">
        <f t="shared" si="4"/>
        <v>35.726359500630252</v>
      </c>
      <c r="L29" s="346">
        <v>59</v>
      </c>
      <c r="M29" s="346"/>
      <c r="N29" s="76">
        <f t="shared" si="2"/>
        <v>18.923728813559322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B1" workbookViewId="0">
      <selection activeCell="Q11" sqref="Q11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3" t="s">
        <v>41</v>
      </c>
      <c r="D4" s="370" t="s">
        <v>42</v>
      </c>
      <c r="E4" s="371"/>
      <c r="F4" s="372"/>
      <c r="G4" s="87" t="s">
        <v>41</v>
      </c>
      <c r="H4" s="373" t="s">
        <v>94</v>
      </c>
      <c r="I4" s="374"/>
      <c r="J4" s="375"/>
      <c r="K4" s="94" t="s">
        <v>41</v>
      </c>
      <c r="L4" s="373" t="s">
        <v>96</v>
      </c>
      <c r="M4" s="374"/>
      <c r="N4" s="375"/>
      <c r="O4" s="95" t="s">
        <v>41</v>
      </c>
      <c r="P4" s="365" t="s">
        <v>97</v>
      </c>
      <c r="Q4" s="366"/>
      <c r="R4" s="367"/>
      <c r="S4" s="96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64751</v>
      </c>
      <c r="F26" s="117">
        <f t="shared" si="4"/>
        <v>35.630330710394546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84011.6</v>
      </c>
      <c r="E28" s="156">
        <f>SUM(E25:E27)</f>
        <v>329973.94</v>
      </c>
      <c r="F28" s="117">
        <f t="shared" si="4"/>
        <v>39.277187912145465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85568.8</v>
      </c>
      <c r="E29" s="322">
        <v>331611.59999999998</v>
      </c>
      <c r="F29" s="117">
        <f t="shared" si="4"/>
        <v>38.753798113331023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E4" workbookViewId="0">
      <selection activeCell="AI14" sqref="AI14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3" t="s">
        <v>41</v>
      </c>
      <c r="D4" s="370" t="s">
        <v>104</v>
      </c>
      <c r="E4" s="371"/>
      <c r="F4" s="372"/>
      <c r="G4" s="87" t="s">
        <v>41</v>
      </c>
      <c r="H4" s="373" t="s">
        <v>107</v>
      </c>
      <c r="I4" s="374"/>
      <c r="J4" s="375"/>
      <c r="K4" s="94" t="s">
        <v>41</v>
      </c>
      <c r="L4" s="373" t="s">
        <v>92</v>
      </c>
      <c r="M4" s="374"/>
      <c r="N4" s="375"/>
      <c r="O4" s="95" t="s">
        <v>41</v>
      </c>
      <c r="P4" s="365" t="s">
        <v>106</v>
      </c>
      <c r="Q4" s="366"/>
      <c r="R4" s="367"/>
      <c r="S4" s="95" t="s">
        <v>41</v>
      </c>
      <c r="T4" s="365" t="s">
        <v>108</v>
      </c>
      <c r="U4" s="366"/>
      <c r="V4" s="367"/>
      <c r="W4" s="2"/>
      <c r="X4" s="12"/>
      <c r="Y4" s="87" t="s">
        <v>41</v>
      </c>
      <c r="Z4" s="370" t="s">
        <v>105</v>
      </c>
      <c r="AA4" s="371"/>
      <c r="AB4" s="372"/>
      <c r="AC4" s="87" t="s">
        <v>41</v>
      </c>
      <c r="AD4" s="373" t="s">
        <v>121</v>
      </c>
      <c r="AE4" s="374"/>
      <c r="AF4" s="375"/>
      <c r="AG4" s="87" t="s">
        <v>41</v>
      </c>
      <c r="AH4" s="373" t="s">
        <v>138</v>
      </c>
      <c r="AI4" s="374"/>
      <c r="AJ4" s="375"/>
      <c r="AK4" s="87" t="s">
        <v>41</v>
      </c>
      <c r="AL4" s="373" t="s">
        <v>139</v>
      </c>
      <c r="AM4" s="374"/>
      <c r="AN4" s="375"/>
      <c r="AO4" s="87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230.9</v>
      </c>
      <c r="Q13" s="81">
        <v>431.3</v>
      </c>
      <c r="R13" s="81">
        <f t="shared" si="0"/>
        <v>18.679081853616285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143.5</v>
      </c>
      <c r="AI13" s="132">
        <v>217.2</v>
      </c>
      <c r="AJ13" s="117">
        <f t="shared" si="7"/>
        <v>15.135888501742158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/>
      <c r="AI14" s="121"/>
      <c r="AJ14" s="120" t="e">
        <f t="shared" si="7"/>
        <v>#DIV/0!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418</v>
      </c>
      <c r="AI18" s="121">
        <v>686.1</v>
      </c>
      <c r="AJ18" s="109">
        <f t="shared" si="7"/>
        <v>16.413875598086126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</v>
      </c>
      <c r="AL22" s="79">
        <v>100</v>
      </c>
      <c r="AM22" s="337">
        <v>143</v>
      </c>
      <c r="AN22" s="109">
        <f t="shared" si="8"/>
        <v>14.299999999999999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230.9</v>
      </c>
      <c r="Q26" s="83">
        <f>SUM(Q7:Q25)</f>
        <v>431.3</v>
      </c>
      <c r="R26" s="81">
        <f t="shared" si="0"/>
        <v>18.679081853616285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561.5</v>
      </c>
      <c r="AI26" s="203">
        <f>SUM(AI7:AI25)</f>
        <v>903.3</v>
      </c>
      <c r="AJ26" s="124">
        <f t="shared" si="7"/>
        <v>16.087266251113089</v>
      </c>
      <c r="AK26" s="79">
        <f>SUM(AK7:AK25)</f>
        <v>682</v>
      </c>
      <c r="AL26" s="146">
        <f>SUM(AL7:AL25)</f>
        <v>100</v>
      </c>
      <c r="AM26" s="338">
        <f>SUM(AM7:AM25)</f>
        <v>143</v>
      </c>
      <c r="AN26" s="364">
        <f t="shared" si="8"/>
        <v>14.299999999999999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394</v>
      </c>
      <c r="AI27" s="211">
        <v>389</v>
      </c>
      <c r="AJ27" s="124">
        <f t="shared" si="7"/>
        <v>9.873096446700508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230.9</v>
      </c>
      <c r="Q29" s="83">
        <f>SUM(Q26:Q28)</f>
        <v>431.3</v>
      </c>
      <c r="R29" s="81">
        <f t="shared" si="0"/>
        <v>18.679081853616285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8">
        <f>SUM(AH26:AH28)</f>
        <v>955.5</v>
      </c>
      <c r="AI29" s="203">
        <f>SUM(AI26:AI28)</f>
        <v>1292.3</v>
      </c>
      <c r="AJ29" s="124">
        <f t="shared" si="7"/>
        <v>13.524856096284667</v>
      </c>
      <c r="AK29" s="146">
        <f>SUM(AK26:AK28)</f>
        <v>682</v>
      </c>
      <c r="AL29" s="146">
        <f>SUM(AL26:AL28)</f>
        <v>100</v>
      </c>
      <c r="AM29" s="338">
        <f>SUM(AM26:AM28)</f>
        <v>143</v>
      </c>
      <c r="AN29" s="364">
        <f t="shared" si="8"/>
        <v>14.299999999999999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269</v>
      </c>
      <c r="Q30" s="83">
        <v>273.5</v>
      </c>
      <c r="R30" s="81">
        <f t="shared" si="0"/>
        <v>10.167286245353161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9733.6</v>
      </c>
      <c r="AF30" s="124">
        <f t="shared" si="6"/>
        <v>16.799447704521921</v>
      </c>
      <c r="AG30" s="209">
        <v>9474.2000000000007</v>
      </c>
      <c r="AH30" s="75">
        <v>6808</v>
      </c>
      <c r="AI30" s="341">
        <v>5390.8</v>
      </c>
      <c r="AJ30" s="137">
        <f t="shared" si="7"/>
        <v>7.918331374853115</v>
      </c>
      <c r="AK30" s="209">
        <v>1517</v>
      </c>
      <c r="AL30" s="75">
        <v>1517</v>
      </c>
      <c r="AM30" s="339">
        <v>1422.4</v>
      </c>
      <c r="AN30" s="361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M21" sqref="M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53.2</v>
      </c>
      <c r="D19" s="37">
        <f>M19*390/100</f>
        <v>68.640000000000015</v>
      </c>
      <c r="E19" s="37">
        <f>C19*J19/100</f>
        <v>52.136000000000003</v>
      </c>
      <c r="F19" s="37">
        <f>D19*K19/100</f>
        <v>67.267200000000017</v>
      </c>
      <c r="G19" s="37">
        <f>E19*N19/3.4</f>
        <v>59.803058823529412</v>
      </c>
      <c r="H19" s="37">
        <f>F19*O19/3.4</f>
        <v>81.116329411764724</v>
      </c>
      <c r="I19" s="38">
        <f>G19-H19</f>
        <v>-21.313270588235312</v>
      </c>
      <c r="J19" s="39">
        <v>98</v>
      </c>
      <c r="K19" s="39">
        <v>98</v>
      </c>
      <c r="L19" s="37">
        <v>13.3</v>
      </c>
      <c r="M19" s="37">
        <v>17.600000000000001</v>
      </c>
      <c r="N19" s="37">
        <v>3.9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53.2</v>
      </c>
      <c r="D24" s="46">
        <f t="shared" si="0"/>
        <v>146.32800000000003</v>
      </c>
      <c r="E24" s="46">
        <f t="shared" si="0"/>
        <v>52.136000000000003</v>
      </c>
      <c r="F24" s="46">
        <f t="shared" si="0"/>
        <v>143.40144000000004</v>
      </c>
      <c r="G24" s="46">
        <f>SUM(G19:G23)</f>
        <v>59.803058823529412</v>
      </c>
      <c r="H24" s="46">
        <f t="shared" si="0"/>
        <v>166.20753882352943</v>
      </c>
      <c r="I24" s="46">
        <f>G24-H24</f>
        <v>-106.40448000000002</v>
      </c>
      <c r="J24" s="44">
        <f>E24/C24*100</f>
        <v>98</v>
      </c>
      <c r="K24" s="44">
        <f>F24/D24*100</f>
        <v>98.000000000000014</v>
      </c>
      <c r="L24" s="46">
        <f>C24/400*100</f>
        <v>13.3</v>
      </c>
      <c r="M24" s="46">
        <f>D24/858*100</f>
        <v>17.054545454545458</v>
      </c>
      <c r="N24" s="46">
        <f>G24*3.4/E24</f>
        <v>3.9</v>
      </c>
      <c r="O24" s="46">
        <f>H24*3.4/F24</f>
        <v>3.9407249466950951</v>
      </c>
    </row>
    <row r="25" spans="1:16">
      <c r="C25" s="11"/>
      <c r="I25" s="47">
        <f>G24-H24</f>
        <v>-106.40448000000002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34" sqref="K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173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/>
      <c r="J19" s="336"/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0</v>
      </c>
      <c r="J30" s="193">
        <f t="shared" si="0"/>
        <v>0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0</v>
      </c>
      <c r="J33" s="193">
        <f t="shared" si="1"/>
        <v>0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1674.6</v>
      </c>
      <c r="I34" s="193">
        <v>266</v>
      </c>
      <c r="J34" s="193">
        <v>1908.5</v>
      </c>
      <c r="K34" s="16">
        <v>76.599999999999994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174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/>
    </row>
    <row r="9" spans="1:5" ht="20.25" customHeight="1">
      <c r="A9" s="32">
        <v>2</v>
      </c>
      <c r="B9" s="33" t="s">
        <v>50</v>
      </c>
      <c r="C9" s="32"/>
      <c r="D9" s="32"/>
    </row>
    <row r="10" spans="1:5" ht="20.25" customHeight="1">
      <c r="A10" s="32">
        <v>3</v>
      </c>
      <c r="B10" s="33" t="s">
        <v>51</v>
      </c>
      <c r="C10" s="32"/>
      <c r="D10" s="32"/>
    </row>
    <row r="11" spans="1:5" ht="21" customHeight="1">
      <c r="A11" s="32">
        <v>4</v>
      </c>
      <c r="B11" s="33" t="s">
        <v>156</v>
      </c>
      <c r="C11" s="32"/>
      <c r="D11" s="32"/>
    </row>
    <row r="12" spans="1:5" ht="21" customHeight="1">
      <c r="A12" s="32">
        <v>5</v>
      </c>
      <c r="B12" s="33" t="s">
        <v>52</v>
      </c>
      <c r="C12" s="63"/>
      <c r="D12" s="63"/>
    </row>
    <row r="13" spans="1:5" ht="20.25" customHeight="1">
      <c r="A13" s="32">
        <v>6</v>
      </c>
      <c r="B13" s="33" t="s">
        <v>25</v>
      </c>
      <c r="C13" s="32"/>
      <c r="D13" s="32"/>
    </row>
    <row r="14" spans="1:5" ht="21.75" customHeight="1">
      <c r="A14" s="32">
        <v>7</v>
      </c>
      <c r="B14" s="33" t="s">
        <v>26</v>
      </c>
      <c r="C14" s="32"/>
      <c r="D14" s="32"/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/>
    </row>
    <row r="16" spans="1:5" ht="22.5" customHeight="1">
      <c r="A16" s="32">
        <v>9</v>
      </c>
      <c r="B16" s="33" t="s">
        <v>28</v>
      </c>
      <c r="C16" s="32"/>
      <c r="D16" s="32"/>
    </row>
    <row r="17" spans="1:6" ht="22.5" customHeight="1">
      <c r="A17" s="32">
        <v>10</v>
      </c>
      <c r="B17" s="33" t="s">
        <v>29</v>
      </c>
      <c r="C17" s="32"/>
      <c r="D17" s="32"/>
    </row>
    <row r="18" spans="1:6" ht="19.5" customHeight="1">
      <c r="A18" s="32">
        <v>11</v>
      </c>
      <c r="B18" s="33" t="s">
        <v>30</v>
      </c>
      <c r="C18" s="32"/>
      <c r="D18" s="32"/>
    </row>
    <row r="19" spans="1:6" ht="21" customHeight="1">
      <c r="A19" s="32">
        <v>12</v>
      </c>
      <c r="B19" s="33" t="s">
        <v>31</v>
      </c>
      <c r="C19" s="32"/>
      <c r="D19" s="32"/>
    </row>
    <row r="20" spans="1:6" ht="33" customHeight="1">
      <c r="A20" s="32">
        <v>13</v>
      </c>
      <c r="B20" s="351" t="s">
        <v>163</v>
      </c>
      <c r="C20" s="63"/>
      <c r="D20" s="63"/>
    </row>
    <row r="21" spans="1:6" ht="22.5" customHeight="1">
      <c r="A21" s="32">
        <v>14</v>
      </c>
      <c r="B21" s="33" t="s">
        <v>32</v>
      </c>
      <c r="C21" s="32"/>
      <c r="D21" s="32"/>
    </row>
    <row r="22" spans="1:6" ht="22.5" customHeight="1">
      <c r="A22" s="32">
        <v>15</v>
      </c>
      <c r="B22" s="33" t="s">
        <v>33</v>
      </c>
      <c r="C22" s="32"/>
      <c r="D22" s="32"/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4" workbookViewId="0">
      <selection activeCell="L20" sqref="L2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175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3" t="s">
        <v>154</v>
      </c>
      <c r="E4" s="403"/>
      <c r="F4" s="403"/>
      <c r="G4" s="403"/>
      <c r="H4" s="404"/>
      <c r="I4" s="405" t="s">
        <v>150</v>
      </c>
      <c r="J4" s="406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/>
      <c r="F11" s="179"/>
      <c r="G11" s="179"/>
      <c r="H11" s="179">
        <v>10600</v>
      </c>
      <c r="I11" s="179"/>
      <c r="J11" s="179"/>
      <c r="K11" s="179">
        <v>1867.5</v>
      </c>
      <c r="L11" s="179">
        <v>443.42</v>
      </c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979</v>
      </c>
      <c r="L15" s="179">
        <v>518</v>
      </c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366</v>
      </c>
      <c r="L16" s="179">
        <v>366</v>
      </c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5783.2</v>
      </c>
      <c r="L26" s="73">
        <f t="shared" si="0"/>
        <v>3372.62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>
        <v>1410</v>
      </c>
      <c r="L27" s="220">
        <v>1070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0">
        <f t="shared" si="1"/>
        <v>5152</v>
      </c>
      <c r="G29" s="180">
        <f t="shared" si="1"/>
        <v>0</v>
      </c>
      <c r="H29" s="180">
        <f t="shared" si="1"/>
        <v>12702</v>
      </c>
      <c r="I29" s="180">
        <f t="shared" si="1"/>
        <v>0</v>
      </c>
      <c r="J29" s="180">
        <f t="shared" si="1"/>
        <v>0</v>
      </c>
      <c r="K29" s="180">
        <f t="shared" si="1"/>
        <v>7193.2</v>
      </c>
      <c r="L29" s="180">
        <f t="shared" si="1"/>
        <v>4442.62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13350</v>
      </c>
      <c r="F30" s="16">
        <v>23812</v>
      </c>
      <c r="G30" s="16"/>
      <c r="H30" s="16">
        <v>28662</v>
      </c>
      <c r="I30" s="16"/>
      <c r="J30" s="16"/>
      <c r="K30" s="16">
        <v>70</v>
      </c>
      <c r="L30" s="16">
        <v>70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2023-08-03T04:44:36Z</dcterms:modified>
</cp:coreProperties>
</file>