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2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<sst xmlns="http://schemas.openxmlformats.org/spreadsheetml/2006/main" count="510" uniqueCount="178">
  <si>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</si>
  <si>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</si>
  <si>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</si>
  <si>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</si>
  <si>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</si>
  <si>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</si>
  <si>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</si>
  <si>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</si>
  <si>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</si>
  <si>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</si>
  <si>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</si>
  <si>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</si>
  <si>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</si>
  <si>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</si>
  <si>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</si>
  <si>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</si>
  <si>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</si>
  <si>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</si>
  <si>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</si>
  <si>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</si>
  <si>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</si>
  <si>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</si>
  <si>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</si>
  <si>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</si>
  <si>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</si>
  <si>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</si>
  <si>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</si>
  <si>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</si>
  <si>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</si>
  <si>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</si>
  <si>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</si>
  <si>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</si>
  <si>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</si>
  <si>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</si>
  <si>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</si>
  <si>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</si>
  <si>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</si>
  <si>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</si>
  <si>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</si>
  <si>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</si>
  <si>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</si>
  <si>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</si>
  <si>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</si>
  <si>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</si>
  <si>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</si>
  <si>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</si>
  <si>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</si>
  <si>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</si>
  <si>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</si>
  <si>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</si>
  <si>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</si>
  <si>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</si>
  <si>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</si>
  <si>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</si>
  <si>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</si>
  <si>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</si>
  <si>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</si>
  <si>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</si>
  <si>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</si>
  <si>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</si>
  <si>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</si>
  <si>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</si>
  <si>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</si>
  <si>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</si>
  <si>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</si>
  <si>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</si>
  <si>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</si>
  <si>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</si>
  <si>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</si>
  <si>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</si>
  <si>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</si>
  <si>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</si>
  <si>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</si>
  <si>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</si>
  <si>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</si>
  <si>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</si>
  <si>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</si>
  <si>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</si>
  <si>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</si>
  <si>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</si>
  <si>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</si>
  <si>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</si>
  <si>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</si>
  <si>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</si>
  <si>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</si>
  <si>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</si>
  <si>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</si>
  <si>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</si>
  <si>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</si>
  <si>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</si>
  <si>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</si>
  <si>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</si>
  <si>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</si>
  <si>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</si>
  <si>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</si>
  <si>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</si>
  <si>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</si>
  <si>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</si>
  <si>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</si>
  <si>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</si>
  <si>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</si>
  <si>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</si>
  <si>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</si>
  <si>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</si>
  <si>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</si>
  <si>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</si>
  <si>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</si>
  <si>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</si>
  <si>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</si>
  <si>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</si>
  <si>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</si>
  <si>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</si>
  <si>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</si>
  <si>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</si>
  <si>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</si>
  <si>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</si>
  <si>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</si>
  <si>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</si>
  <si>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</si>
  <si>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</si>
  <si>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</si>
  <si>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</si>
  <si>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</si>
  <si>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</si>
  <si>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</si>
  <si>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</si>
  <si>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</si>
  <si>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</si>
  <si>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</si>
  <si>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</si>
  <si>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</si>
  <si>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</si>
  <si>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</si>
  <si>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</si>
  <si>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</si>
  <si>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</si>
  <si>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</si>
  <si>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</si>
  <si>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</si>
  <si>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</si>
  <si>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</si>
  <si>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</si>
  <si>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</si>
  <si>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</si>
  <si>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</si>
  <si>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</si>
  <si>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</si>
  <si>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</si>
  <si>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</si>
  <si>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</si>
  <si>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</si>
  <si>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</si>
  <si>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</si>
  <si>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</si>
  <si>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</si>
  <si>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</si>
  <si>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</si>
  <si>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</si>
  <si>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</si>
  <si>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</si>
  <si>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</si>
  <si>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</si>
  <si>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</si>
  <si>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</si>
  <si>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</si>
  <si>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</si>
  <si>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</si>
  <si>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</si>
  <si>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</si>
  <si>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</si>
  <si>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</si>
  <si>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</si>
  <si>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 08 августа  2023 года</t>
  </si>
  <si>
    <t>08 августа  2023 года</t>
  </si>
  <si>
    <t>на 08 августа   2023 года</t>
  </si>
  <si>
    <t xml:space="preserve"> на 08 августа 2023 года</t>
  </si>
  <si>
    <t>на  08 августа 2023 года.</t>
  </si>
  <si>
    <t>НА 08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</si>
</sst>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/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/>
      <c r="J13" s="76" t="e">
        <f t="shared" si="1"/>
        <v>#DIV/0!</v>
      </c>
      <c r="K13" s="292">
        <f t="shared" si="4"/>
        <v>35.172091158190206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0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0</v>
      </c>
      <c r="J25" s="76" t="e">
        <f t="shared" si="1"/>
        <v>#DIV/0!</v>
      </c>
      <c r="K25" s="292">
        <f t="shared" si="4"/>
        <v>39.048207474818462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93090</v>
      </c>
      <c r="I26" s="76"/>
      <c r="J26" s="76" t="e">
        <f t="shared" si="1"/>
        <v>#DIV/0!</v>
      </c>
      <c r="K26" s="292">
        <f t="shared" si="4"/>
        <v>36.057636441104698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0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474294.63999999996</v>
      </c>
      <c r="I28" s="76">
        <f>SUM(I25:I27)</f>
        <v>0</v>
      </c>
      <c r="J28" s="76" t="e">
        <f t="shared" si="1"/>
        <v>#DIV/0!</v>
      </c>
      <c r="K28" s="292">
        <f t="shared" si="4"/>
        <v>38.415233436128787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116835.1</v>
      </c>
      <c r="E29" s="79">
        <f>уборка1!D29+уборка1!H29+уборка1!P29+уборка1!T29+уборка2!D30+уборка2!H30+уборка2!L30+уборка2!P30+уборка2!T30+уборка2!Z30</f>
        <v>116835.1</v>
      </c>
      <c r="F29" s="76">
        <v>0</v>
      </c>
      <c r="G29" s="76">
        <f t="shared" si="0"/>
        <v>99.095011878499193</v>
      </c>
      <c r="H29" s="324">
        <f>уборка1!E29+уборка1!I29+уборка1!Q29+уборка1!U29+уборка2!E30+уборка2!I30+уборка2!M30+уборка2!Q30+уборка2!U30+уборка2!AA30</f>
        <v>417125.30000000005</v>
      </c>
      <c r="I29" s="346">
        <v>0</v>
      </c>
      <c r="J29" s="76" t="e">
        <f t="shared" si="1"/>
        <v>#DIV/0!</v>
      </c>
      <c r="K29" s="292">
        <f t="shared" si="4"/>
        <v>35.702053578077141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X7" workbookViewId="0">
      <selection activeCell="AJ18" sqref="AJ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341.1</v>
      </c>
      <c r="AI13" s="132">
        <v>535.4</v>
      </c>
      <c r="AJ13" s="117">
        <f t="shared" si="7"/>
        <v>15.696276751685721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921</v>
      </c>
      <c r="AI18" s="121">
        <v>1461</v>
      </c>
      <c r="AJ18" s="109">
        <f t="shared" si="7"/>
        <v>15.863192182410424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1822.7</v>
      </c>
      <c r="AI26" s="203">
        <f>SUM(AI7:AI25)</f>
        <v>2758.3</v>
      </c>
      <c r="AJ26" s="124">
        <f t="shared" si="7"/>
        <v>15.133044384704011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4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494</v>
      </c>
      <c r="AI27" s="211">
        <v>472</v>
      </c>
      <c r="AJ27" s="124">
        <f t="shared" si="7"/>
        <v>9.5546558704453446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2316.6999999999998</v>
      </c>
      <c r="AI29" s="203">
        <f>SUM(AI26:AI28)</f>
        <v>3230.3</v>
      </c>
      <c r="AJ29" s="124">
        <f t="shared" si="7"/>
        <v>13.943540380713948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4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345</v>
      </c>
      <c r="Q30" s="83">
        <v>362.7</v>
      </c>
      <c r="R30" s="81">
        <f t="shared" si="0"/>
        <v>10.513043478260869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8807</v>
      </c>
      <c r="AI30" s="341">
        <v>6710</v>
      </c>
      <c r="AJ30" s="137">
        <f t="shared" si="7"/>
        <v>7.6189394799591241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K16" sqref="K16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54</v>
      </c>
      <c r="D19" s="37">
        <f>M19*390/100</f>
        <v>67.47</v>
      </c>
      <c r="E19" s="37">
        <f>C19*J19/100</f>
        <v>52.92</v>
      </c>
      <c r="F19" s="37">
        <f>D19*K19/100</f>
        <v>66.120599999999996</v>
      </c>
      <c r="G19" s="37">
        <f>E19*N19/3.4</f>
        <v>60.702352941176471</v>
      </c>
      <c r="H19" s="37">
        <f>F19*O19/3.4</f>
        <v>81.678388235294122</v>
      </c>
      <c r="I19" s="38">
        <f>G19-H19</f>
        <v>-20.976035294117651</v>
      </c>
      <c r="J19" s="39">
        <v>98</v>
      </c>
      <c r="K19" s="39">
        <v>98</v>
      </c>
      <c r="L19" s="37">
        <v>13.5</v>
      </c>
      <c r="M19" s="37">
        <v>17.3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54</v>
      </c>
      <c r="D24" s="46">
        <f t="shared" si="0"/>
        <v>145.15800000000002</v>
      </c>
      <c r="E24" s="46">
        <f t="shared" si="0"/>
        <v>52.92</v>
      </c>
      <c r="F24" s="46">
        <f t="shared" si="0"/>
        <v>142.25484</v>
      </c>
      <c r="G24" s="46">
        <f>SUM(G19:G23)</f>
        <v>60.702352941176471</v>
      </c>
      <c r="H24" s="46">
        <f t="shared" si="0"/>
        <v>166.76959764705884</v>
      </c>
      <c r="I24" s="46">
        <f>G24-H24</f>
        <v>-106.06724470588237</v>
      </c>
      <c r="J24" s="44">
        <f>E24/C24*100</f>
        <v>98</v>
      </c>
      <c r="K24" s="44">
        <f>F24/D24*100</f>
        <v>97.999999999999986</v>
      </c>
      <c r="L24" s="46">
        <f>C24/400*100</f>
        <v>13.5</v>
      </c>
      <c r="M24" s="46">
        <f>D24/858*100</f>
        <v>16.918181818181822</v>
      </c>
      <c r="N24" s="46">
        <f>G24*3.4/E24</f>
        <v>3.9</v>
      </c>
      <c r="O24" s="46">
        <f>H24*3.4/F24</f>
        <v>3.9859215475550784</v>
      </c>
    </row>
    <row r="25" spans="1:16">
      <c r="C25" s="11"/>
      <c r="I25" s="47">
        <f>G24-H24</f>
        <v>-106.06724470588237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175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1698.8</v>
      </c>
      <c r="I34" s="193">
        <v>266</v>
      </c>
      <c r="J34" s="193">
        <v>1908.5</v>
      </c>
      <c r="K34" s="16">
        <v>76.599999999999994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176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1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177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1867.5</v>
      </c>
      <c r="L11" s="179">
        <v>443.42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979</v>
      </c>
      <c r="L15" s="179">
        <v>518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366</v>
      </c>
      <c r="L16" s="179">
        <v>366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5783.2</v>
      </c>
      <c r="L26" s="73">
        <f t="shared" si="0"/>
        <v>3372.62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7193.2</v>
      </c>
      <c r="L29" s="180">
        <f t="shared" si="1"/>
        <v>4442.62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13350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2023-08-08T04:37:38Z</dcterms:modified>
</cp:coreProperties>
</file>