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5725"/>
</workbook>
</file>

<file path=xl/calcChain.xml><?xml version="1.0" encoding="utf-8"?>
<calcChain xmlns="http://schemas.openxmlformats.org/spreadsheetml/2006/main">
  <c r="M24" i="4"/>
  <c r="D20"/>
  <c r="C20"/>
  <c r="G29" i="7"/>
  <c r="C29"/>
  <c r="P31"/>
  <c r="O31"/>
  <c r="N28"/>
  <c r="N31" s="1"/>
  <c r="M28"/>
  <c r="M31" s="1"/>
  <c r="L28"/>
  <c r="L31" s="1"/>
  <c r="K28"/>
  <c r="K31" s="1"/>
  <c r="J28"/>
  <c r="J31" s="1"/>
  <c r="I28"/>
  <c r="I31" s="1"/>
  <c r="H28"/>
  <c r="H31" s="1"/>
  <c r="F28"/>
  <c r="F31" s="1"/>
  <c r="E28"/>
  <c r="E31" s="1"/>
  <c r="D28"/>
  <c r="D31" s="1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  <c r="G8"/>
  <c r="C8"/>
  <c r="G7"/>
  <c r="C7"/>
  <c r="G28" l="1"/>
  <c r="G31" s="1"/>
  <c r="C28"/>
  <c r="C31" s="1"/>
  <c r="J27" i="8" l="1"/>
  <c r="G8" i="9"/>
  <c r="F8" s="1"/>
  <c r="F35" i="8"/>
  <c r="D19" i="4"/>
  <c r="F32" i="8"/>
  <c r="N35"/>
  <c r="J35"/>
  <c r="M8" i="9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C33" i="5"/>
  <c r="K30"/>
  <c r="K33" s="1"/>
  <c r="J30"/>
  <c r="J33" s="1"/>
  <c r="I30"/>
  <c r="I33" s="1"/>
  <c r="H30"/>
  <c r="H33" s="1"/>
  <c r="G30"/>
  <c r="G33" s="1"/>
  <c r="F30"/>
  <c r="F33" s="1"/>
  <c r="E30"/>
  <c r="E33" s="1"/>
  <c r="D30"/>
  <c r="D33" s="1"/>
  <c r="C30"/>
  <c r="D29" i="9" l="1"/>
  <c r="D32" s="1"/>
  <c r="C29"/>
  <c r="C32" s="1"/>
  <c r="E29"/>
  <c r="E32" s="1"/>
  <c r="N29"/>
  <c r="N32" s="1"/>
  <c r="O29"/>
  <c r="O32" s="1"/>
  <c r="P29"/>
  <c r="P32" s="1"/>
  <c r="Q29"/>
  <c r="Q32" s="1"/>
  <c r="H29"/>
  <c r="H32" s="1"/>
  <c r="I29"/>
  <c r="J29"/>
  <c r="J32" s="1"/>
  <c r="K29"/>
  <c r="K32" s="1"/>
  <c r="L29"/>
  <c r="L32" s="1"/>
  <c r="M30"/>
  <c r="F30" s="1"/>
  <c r="M31"/>
  <c r="F31" s="1"/>
  <c r="N33" i="8"/>
  <c r="J33"/>
  <c r="F33"/>
  <c r="N32"/>
  <c r="M31"/>
  <c r="L31"/>
  <c r="L34" s="1"/>
  <c r="K31"/>
  <c r="K34" s="1"/>
  <c r="I31"/>
  <c r="H31"/>
  <c r="H34" s="1"/>
  <c r="G31"/>
  <c r="G34" s="1"/>
  <c r="E31"/>
  <c r="D31"/>
  <c r="D34" s="1"/>
  <c r="C31"/>
  <c r="C34" s="1"/>
  <c r="N30"/>
  <c r="J30"/>
  <c r="F30"/>
  <c r="N29"/>
  <c r="J29"/>
  <c r="F29"/>
  <c r="N28"/>
  <c r="J28"/>
  <c r="F28"/>
  <c r="N27"/>
  <c r="F27"/>
  <c r="N26"/>
  <c r="J26"/>
  <c r="F26"/>
  <c r="N25"/>
  <c r="J25"/>
  <c r="F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0" i="4"/>
  <c r="H20" s="1"/>
  <c r="E20"/>
  <c r="G20" s="1"/>
  <c r="D24"/>
  <c r="C19"/>
  <c r="E19" s="1"/>
  <c r="I32" i="9" l="1"/>
  <c r="G29"/>
  <c r="F31" i="8"/>
  <c r="N31"/>
  <c r="J31"/>
  <c r="E34"/>
  <c r="F34" s="1"/>
  <c r="I34"/>
  <c r="J34" s="1"/>
  <c r="M34"/>
  <c r="N34" s="1"/>
  <c r="G19" i="4"/>
  <c r="E24"/>
  <c r="I20"/>
  <c r="F19"/>
  <c r="C24"/>
  <c r="L24" s="1"/>
  <c r="G32" i="9" l="1"/>
  <c r="G24" i="4"/>
  <c r="F24"/>
  <c r="K24" s="1"/>
  <c r="H19"/>
  <c r="H24" s="1"/>
  <c r="J24"/>
  <c r="I19" l="1"/>
  <c r="N24"/>
  <c r="I24"/>
  <c r="O24"/>
  <c r="I25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F21" s="1"/>
  <c r="M23"/>
  <c r="M26"/>
  <c r="F26" s="1"/>
  <c r="M28"/>
  <c r="F28" s="1"/>
  <c r="M25"/>
  <c r="F25" s="1"/>
  <c r="M27"/>
  <c r="F27" s="1"/>
  <c r="M10"/>
  <c r="F10" s="1"/>
  <c r="M13"/>
  <c r="F13" s="1"/>
  <c r="M15"/>
  <c r="F15" s="1"/>
  <c r="M18"/>
  <c r="F18" s="1"/>
  <c r="M20"/>
  <c r="F20" s="1"/>
  <c r="M22"/>
  <c r="F22" s="1"/>
  <c r="M24"/>
  <c r="F24" s="1"/>
  <c r="M29" l="1"/>
  <c r="M32" l="1"/>
  <c r="F29"/>
  <c r="F32" s="1"/>
</calcChain>
</file>

<file path=xl/sharedStrings.xml><?xml version="1.0" encoding="utf-8"?>
<sst xmlns="http://schemas.openxmlformats.org/spreadsheetml/2006/main" count="298" uniqueCount="139">
  <si>
    <t>СВЕДЕНИЯ</t>
  </si>
  <si>
    <t>№</t>
  </si>
  <si>
    <t>Наименование хозяйств</t>
  </si>
  <si>
    <t>га</t>
  </si>
  <si>
    <t>тонн</t>
  </si>
  <si>
    <t>на</t>
  </si>
  <si>
    <t>п/п</t>
  </si>
  <si>
    <t>Всего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</si>
  <si>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</si>
  <si>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</si>
  <si>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</si>
  <si>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</si>
  <si>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</si>
  <si>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</si>
  <si>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</si>
  <si>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</si>
  <si>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</si>
  <si>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</si>
  <si>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</si>
  <si>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</si>
  <si>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</si>
  <si>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</si>
  <si>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</si>
  <si>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</si>
  <si>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</si>
  <si>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</si>
  <si>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</si>
  <si>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</si>
  <si>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</si>
  <si>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</si>
  <si>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</si>
  <si>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</si>
  <si>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</si>
  <si>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</si>
  <si>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</si>
  <si>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</si>
  <si>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</si>
  <si>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</si>
  <si>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</si>
  <si>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</si>
  <si>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</si>
  <si>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</si>
  <si>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</si>
  <si>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</si>
  <si>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</si>
  <si>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</si>
  <si>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</si>
  <si>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</si>
  <si>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</si>
  <si>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</si>
  <si>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</si>
  <si>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</si>
  <si>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</si>
  <si>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</si>
  <si>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</si>
  <si>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</si>
  <si>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</si>
  <si>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</si>
  <si>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</si>
  <si>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</si>
  <si>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</si>
  <si>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</si>
  <si>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</si>
  <si>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>в т.ч.</t>
  </si>
  <si>
    <t>ООО "НОВА-СКХ"</t>
  </si>
  <si>
    <t>ООО Агросоюз"</t>
  </si>
  <si>
    <t xml:space="preserve">          зеленый корм</t>
  </si>
  <si>
    <t>ООО "Агросоюз"</t>
  </si>
  <si>
    <t>день</t>
  </si>
  <si>
    <t>Иррико Холдинг</t>
  </si>
  <si>
    <t>"Моя Мечта"</t>
  </si>
  <si>
    <t>ООО "Удача"</t>
  </si>
  <si>
    <t>ООО "АгроСоюз"</t>
  </si>
  <si>
    <t>Прочие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</si>
  <si>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</si>
  <si>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</si>
  <si>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</si>
  <si>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</si>
  <si>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</si>
  <si>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</si>
  <si>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</si>
  <si>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</si>
  <si>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>сорго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</si>
  <si>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</si>
  <si>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</si>
  <si>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</si>
  <si>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</si>
  <si>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</si>
  <si>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</si>
  <si>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</si>
  <si>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</si>
  <si>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</si>
  <si>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</si>
  <si>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</si>
  <si>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</si>
  <si>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</si>
  <si>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</si>
  <si>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</si>
  <si>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</si>
  <si>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</si>
  <si>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</si>
  <si>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</si>
  <si>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</si>
  <si>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</si>
  <si>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</si>
  <si>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 xml:space="preserve"> </t>
  </si>
  <si>
    <t>Р/к "Зеркальные пруды"</t>
  </si>
  <si>
    <t>ООО"Заря"</t>
  </si>
  <si>
    <t>ЗАО "Калаусское"</t>
  </si>
  <si>
    <t>Иррико - Холдинг</t>
  </si>
  <si>
    <t>Подготовка почвы</t>
  </si>
  <si>
    <t>ООО "Агрофирма Калаусская"</t>
  </si>
  <si>
    <t>ООО "Иррико - Холдинг"</t>
  </si>
  <si>
    <t>ООО "Заря"</t>
  </si>
  <si>
    <t>план</t>
  </si>
  <si>
    <t>фосфорсод.</t>
  </si>
  <si>
    <t>2020г.</t>
  </si>
  <si>
    <t>2021г.</t>
  </si>
  <si>
    <t>ноябрь</t>
  </si>
  <si>
    <t>подкормка</t>
  </si>
  <si>
    <t>хим.</t>
  </si>
  <si>
    <t>обработка</t>
  </si>
  <si>
    <t>внесение</t>
  </si>
  <si>
    <t>озимых</t>
  </si>
  <si>
    <t>по мышев.</t>
  </si>
  <si>
    <t>оранических</t>
  </si>
  <si>
    <t>классич.</t>
  </si>
  <si>
    <t>поверхн.</t>
  </si>
  <si>
    <t>нулев.</t>
  </si>
  <si>
    <t>грызунам, га</t>
  </si>
  <si>
    <t>удобрений</t>
  </si>
  <si>
    <t>ООО СП "Родина"</t>
  </si>
  <si>
    <t>зябь 2022 года</t>
  </si>
  <si>
    <t>пар под урожай 2023 г</t>
  </si>
  <si>
    <t>на 09 ноября 2021 года</t>
  </si>
  <si>
    <t xml:space="preserve">              09 ноября 2021 года</t>
  </si>
  <si>
    <t>на 09 ноября 2021 года.</t>
  </si>
  <si>
    <t>на 09 ноября   2021 года</t>
  </si>
  <si>
    <t>ПЕТРОВСКОГО ГОРОДСКОГО ОКРУГА  на 09 ноября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</si>
</sst>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6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0" fillId="4" borderId="11" xfId="0" applyFill="1" applyBorder="1"/>
    <xf numFmtId="0" fontId="0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1" xfId="0" applyFont="1" applyFill="1" applyBorder="1"/>
    <xf numFmtId="0" fontId="12" fillId="0" borderId="11" xfId="0" applyFont="1" applyFill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19" fillId="0" borderId="4" xfId="0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7" xfId="0" applyFont="1" applyBorder="1"/>
    <xf numFmtId="0" fontId="18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9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15" fillId="0" borderId="11" xfId="0" applyFont="1" applyBorder="1"/>
    <xf numFmtId="164" fontId="6" fillId="0" borderId="1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10" fillId="4" borderId="1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2" fillId="4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2" fillId="4" borderId="9" xfId="0" applyFont="1" applyFill="1" applyBorder="1" applyAlignment="1">
      <alignment horizontal="center"/>
    </xf>
    <xf numFmtId="0" fontId="22" fillId="4" borderId="10" xfId="0" applyFont="1" applyFill="1" applyBorder="1"/>
    <xf numFmtId="0" fontId="15" fillId="0" borderId="11" xfId="0" applyFont="1" applyBorder="1" applyAlignment="1">
      <alignment horizontal="center"/>
    </xf>
    <xf numFmtId="0" fontId="23" fillId="0" borderId="11" xfId="0" applyFont="1" applyBorder="1"/>
    <xf numFmtId="0" fontId="4" fillId="4" borderId="8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7" fillId="4" borderId="1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/>
    <xf numFmtId="0" fontId="26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11" fillId="0" borderId="0" xfId="0" applyFont="1" applyBorder="1"/>
    <xf numFmtId="1" fontId="25" fillId="4" borderId="11" xfId="0" applyNumberFormat="1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/>
    <xf numFmtId="0" fontId="15" fillId="0" borderId="1" xfId="0" applyFont="1" applyBorder="1"/>
    <xf numFmtId="0" fontId="15" fillId="0" borderId="8" xfId="0" applyFont="1" applyBorder="1"/>
    <xf numFmtId="0" fontId="15" fillId="0" borderId="10" xfId="0" applyFont="1" applyBorder="1"/>
    <xf numFmtId="2" fontId="12" fillId="4" borderId="11" xfId="0" applyNumberFormat="1" applyFont="1" applyFill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5" fillId="0" borderId="11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64" fontId="15" fillId="4" borderId="11" xfId="0" applyNumberFormat="1" applyFont="1" applyFill="1" applyBorder="1"/>
    <xf numFmtId="1" fontId="12" fillId="4" borderId="11" xfId="0" applyNumberFormat="1" applyFont="1" applyFill="1" applyBorder="1" applyAlignment="1">
      <alignment horizontal="center"/>
    </xf>
    <xf numFmtId="1" fontId="15" fillId="4" borderId="11" xfId="0" applyNumberFormat="1" applyFont="1" applyFill="1" applyBorder="1"/>
    <xf numFmtId="1" fontId="15" fillId="0" borderId="11" xfId="0" applyNumberFormat="1" applyFont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2" fillId="4" borderId="10" xfId="0" applyFont="1" applyFill="1" applyBorder="1"/>
    <xf numFmtId="0" fontId="29" fillId="0" borderId="11" xfId="0" applyFont="1" applyBorder="1"/>
    <xf numFmtId="164" fontId="28" fillId="0" borderId="12" xfId="0" applyNumberFormat="1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0" fontId="24" fillId="4" borderId="1" xfId="0" applyFont="1" applyFill="1" applyBorder="1" applyAlignment="1">
      <alignment horizontal="center"/>
    </xf>
    <xf numFmtId="0" fontId="24" fillId="4" borderId="5" xfId="0" applyFont="1" applyFill="1" applyBorder="1"/>
    <xf numFmtId="1" fontId="6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30" fillId="4" borderId="8" xfId="0" applyNumberFormat="1" applyFont="1" applyFill="1" applyBorder="1" applyAlignment="1">
      <alignment horizontal="center"/>
    </xf>
    <xf numFmtId="0" fontId="31" fillId="0" borderId="11" xfId="0" applyFont="1" applyBorder="1"/>
    <xf numFmtId="0" fontId="31" fillId="0" borderId="12" xfId="0" applyFont="1" applyBorder="1" applyAlignment="1">
      <alignment horizontal="center"/>
    </xf>
    <xf numFmtId="0" fontId="11" fillId="4" borderId="11" xfId="0" applyFont="1" applyFill="1" applyBorder="1" applyAlignment="1">
      <alignment horizontal="right"/>
    </xf>
    <xf numFmtId="0" fontId="32" fillId="0" borderId="11" xfId="0" applyFont="1" applyBorder="1"/>
    <xf numFmtId="0" fontId="33" fillId="0" borderId="11" xfId="0" applyFont="1" applyBorder="1"/>
    <xf numFmtId="0" fontId="11" fillId="4" borderId="10" xfId="0" applyFont="1" applyFill="1" applyBorder="1"/>
    <xf numFmtId="0" fontId="11" fillId="4" borderId="13" xfId="0" applyFont="1" applyFill="1" applyBorder="1"/>
    <xf numFmtId="1" fontId="7" fillId="4" borderId="13" xfId="0" applyNumberFormat="1" applyFont="1" applyFill="1" applyBorder="1" applyAlignment="1">
      <alignment horizontal="center"/>
    </xf>
    <xf numFmtId="0" fontId="11" fillId="4" borderId="8" xfId="0" applyFont="1" applyFill="1" applyBorder="1"/>
    <xf numFmtId="0" fontId="11" fillId="4" borderId="11" xfId="0" applyFont="1" applyFill="1" applyBorder="1"/>
    <xf numFmtId="2" fontId="6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/>
    <xf numFmtId="0" fontId="3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34" fillId="0" borderId="11" xfId="0" applyFont="1" applyBorder="1"/>
    <xf numFmtId="0" fontId="15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24" fillId="4" borderId="3" xfId="0" applyFont="1" applyFill="1" applyBorder="1"/>
    <xf numFmtId="0" fontId="24" fillId="4" borderId="3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left"/>
    </xf>
    <xf numFmtId="0" fontId="24" fillId="4" borderId="15" xfId="0" applyFont="1" applyFill="1" applyBorder="1" applyAlignment="1">
      <alignment horizontal="center"/>
    </xf>
    <xf numFmtId="0" fontId="0" fillId="0" borderId="7" xfId="0" applyBorder="1"/>
    <xf numFmtId="0" fontId="15" fillId="0" borderId="7" xfId="0" applyFont="1" applyBorder="1"/>
    <xf numFmtId="0" fontId="26" fillId="4" borderId="7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6" fillId="4" borderId="10" xfId="0" applyFont="1" applyFill="1" applyBorder="1"/>
    <xf numFmtId="0" fontId="23" fillId="4" borderId="11" xfId="0" applyFont="1" applyFill="1" applyBorder="1"/>
    <xf numFmtId="0" fontId="15" fillId="4" borderId="11" xfId="0" applyFont="1" applyFill="1" applyBorder="1" applyAlignment="1"/>
    <xf numFmtId="2" fontId="27" fillId="4" borderId="11" xfId="0" applyNumberFormat="1" applyFont="1" applyFill="1" applyBorder="1" applyAlignment="1">
      <alignment horizontal="center"/>
    </xf>
    <xf numFmtId="2" fontId="22" fillId="4" borderId="11" xfId="0" applyNumberFormat="1" applyFont="1" applyFill="1" applyBorder="1" applyAlignment="1">
      <alignment horizontal="center"/>
    </xf>
    <xf numFmtId="164" fontId="22" fillId="4" borderId="11" xfId="0" applyNumberFormat="1" applyFont="1" applyFill="1" applyBorder="1" applyAlignment="1">
      <alignment horizontal="center"/>
    </xf>
    <xf numFmtId="2" fontId="35" fillId="0" borderId="11" xfId="0" applyNumberFormat="1" applyFont="1" applyBorder="1" applyAlignment="1">
      <alignment horizontal="center"/>
    </xf>
    <xf numFmtId="2" fontId="36" fillId="0" borderId="11" xfId="0" applyNumberFormat="1" applyFont="1" applyBorder="1" applyAlignment="1">
      <alignment horizontal="center"/>
    </xf>
    <xf numFmtId="164" fontId="36" fillId="0" borderId="11" xfId="0" applyNumberFormat="1" applyFont="1" applyBorder="1" applyAlignment="1">
      <alignment horizontal="center"/>
    </xf>
    <xf numFmtId="164" fontId="35" fillId="0" borderId="11" xfId="0" applyNumberFormat="1" applyFont="1" applyBorder="1" applyAlignment="1">
      <alignment horizontal="center"/>
    </xf>
    <xf numFmtId="0" fontId="35" fillId="0" borderId="11" xfId="0" applyFont="1" applyBorder="1"/>
    <xf numFmtId="0" fontId="37" fillId="0" borderId="1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0" fillId="0" borderId="0" xfId="0" applyBorder="1" applyAlignment="1"/>
    <xf numFmtId="0" fontId="13" fillId="0" borderId="1" xfId="0" applyFont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4" workbookViewId="0">
      <selection activeCell="N21" sqref="N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0.25">
      <c r="A2" s="245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18.75">
      <c r="A3" s="246" t="s">
        <v>76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 ht="20.25">
      <c r="A4" s="247" t="s">
        <v>134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ht="15.75">
      <c r="A5" s="28"/>
      <c r="B5" s="3"/>
      <c r="C5" s="248" t="s">
        <v>35</v>
      </c>
      <c r="D5" s="249"/>
      <c r="E5" s="250" t="s">
        <v>36</v>
      </c>
      <c r="F5" s="251"/>
      <c r="G5" s="250" t="s">
        <v>37</v>
      </c>
      <c r="H5" s="251"/>
      <c r="I5" s="29" t="s">
        <v>117</v>
      </c>
      <c r="J5" s="250" t="s">
        <v>38</v>
      </c>
      <c r="K5" s="251"/>
      <c r="L5" s="250" t="s">
        <v>39</v>
      </c>
      <c r="M5" s="251"/>
      <c r="N5" s="250" t="s">
        <v>40</v>
      </c>
      <c r="O5" s="251"/>
    </row>
    <row r="6" spans="1:15" ht="15" customHeight="1">
      <c r="A6" s="30" t="s">
        <v>41</v>
      </c>
      <c r="B6" s="31" t="s">
        <v>2</v>
      </c>
      <c r="C6" s="241"/>
      <c r="D6" s="242"/>
      <c r="E6" s="243" t="s">
        <v>42</v>
      </c>
      <c r="F6" s="244"/>
      <c r="G6" s="243" t="s">
        <v>43</v>
      </c>
      <c r="H6" s="244"/>
      <c r="I6" s="32"/>
      <c r="J6" s="158"/>
      <c r="K6" s="33"/>
      <c r="L6" s="158"/>
      <c r="M6" s="33"/>
      <c r="N6" s="158"/>
      <c r="O6" s="159"/>
    </row>
    <row r="7" spans="1:15" ht="15" customHeight="1">
      <c r="A7" s="34"/>
      <c r="B7" s="35"/>
      <c r="C7" s="36" t="s">
        <v>117</v>
      </c>
      <c r="D7" s="37" t="s">
        <v>116</v>
      </c>
      <c r="E7" s="36" t="s">
        <v>117</v>
      </c>
      <c r="F7" s="37" t="s">
        <v>116</v>
      </c>
      <c r="G7" s="36" t="s">
        <v>117</v>
      </c>
      <c r="H7" s="37" t="s">
        <v>116</v>
      </c>
      <c r="I7" s="38" t="s">
        <v>116</v>
      </c>
      <c r="J7" s="36" t="s">
        <v>117</v>
      </c>
      <c r="K7" s="37" t="s">
        <v>116</v>
      </c>
      <c r="L7" s="36" t="s">
        <v>117</v>
      </c>
      <c r="M7" s="37" t="s">
        <v>116</v>
      </c>
      <c r="N7" s="36" t="s">
        <v>117</v>
      </c>
      <c r="O7" s="37" t="s">
        <v>116</v>
      </c>
    </row>
    <row r="8" spans="1:15" ht="15" customHeight="1">
      <c r="A8" s="39">
        <v>1</v>
      </c>
      <c r="B8" s="35" t="s">
        <v>31</v>
      </c>
      <c r="C8" s="40"/>
      <c r="D8" s="40"/>
      <c r="E8" s="40"/>
      <c r="F8" s="40"/>
      <c r="G8" s="38"/>
      <c r="H8" s="40"/>
      <c r="I8" s="41">
        <v>0</v>
      </c>
      <c r="J8" s="42"/>
      <c r="K8" s="42"/>
      <c r="L8" s="42"/>
      <c r="M8" s="42"/>
      <c r="N8" s="37"/>
      <c r="O8" s="42"/>
    </row>
    <row r="9" spans="1:15" ht="15" customHeight="1">
      <c r="A9" s="43">
        <v>2</v>
      </c>
      <c r="B9" s="44" t="s">
        <v>32</v>
      </c>
      <c r="C9" s="42"/>
      <c r="D9" s="42"/>
      <c r="E9" s="42"/>
      <c r="F9" s="42"/>
      <c r="G9" s="42"/>
      <c r="H9" s="42"/>
      <c r="I9" s="41">
        <v>0</v>
      </c>
      <c r="J9" s="42"/>
      <c r="K9" s="42"/>
      <c r="L9" s="42"/>
      <c r="M9" s="42"/>
      <c r="N9" s="42"/>
      <c r="O9" s="42"/>
    </row>
    <row r="10" spans="1:15" ht="14.25" customHeight="1">
      <c r="A10" s="43">
        <v>3</v>
      </c>
      <c r="B10" s="44" t="s">
        <v>8</v>
      </c>
      <c r="C10" s="42"/>
      <c r="D10" s="42"/>
      <c r="E10" s="42"/>
      <c r="F10" s="42"/>
      <c r="G10" s="42"/>
      <c r="H10" s="42"/>
      <c r="I10" s="41">
        <v>0</v>
      </c>
      <c r="J10" s="42"/>
      <c r="K10" s="42"/>
      <c r="L10" s="42"/>
      <c r="M10" s="42"/>
      <c r="N10" s="42"/>
      <c r="O10" s="42"/>
    </row>
    <row r="11" spans="1:15" ht="15" customHeight="1">
      <c r="A11" s="43">
        <v>4</v>
      </c>
      <c r="B11" s="44" t="s">
        <v>44</v>
      </c>
      <c r="C11" s="45"/>
      <c r="D11" s="45"/>
      <c r="E11" s="45"/>
      <c r="F11" s="45"/>
      <c r="G11" s="45"/>
      <c r="H11" s="45"/>
      <c r="I11" s="46">
        <v>0</v>
      </c>
      <c r="J11" s="47"/>
      <c r="K11" s="47"/>
      <c r="L11" s="45"/>
      <c r="M11" s="45"/>
      <c r="N11" s="45"/>
      <c r="O11" s="45"/>
    </row>
    <row r="12" spans="1:15" ht="16.5" customHeight="1">
      <c r="A12" s="43">
        <v>5</v>
      </c>
      <c r="B12" s="44" t="s">
        <v>34</v>
      </c>
      <c r="C12" s="42"/>
      <c r="D12" s="42"/>
      <c r="E12" s="42"/>
      <c r="F12" s="42"/>
      <c r="G12" s="42"/>
      <c r="H12" s="42"/>
      <c r="I12" s="41">
        <v>0</v>
      </c>
      <c r="J12" s="47"/>
      <c r="K12" s="42"/>
      <c r="L12" s="42"/>
      <c r="M12" s="42"/>
      <c r="N12" s="42"/>
      <c r="O12" s="42"/>
    </row>
    <row r="13" spans="1:15" ht="15" customHeight="1">
      <c r="A13" s="43">
        <v>6</v>
      </c>
      <c r="B13" s="44" t="s">
        <v>11</v>
      </c>
      <c r="C13" s="42"/>
      <c r="D13" s="42"/>
      <c r="E13" s="42"/>
      <c r="F13" s="42"/>
      <c r="G13" s="42"/>
      <c r="H13" s="42"/>
      <c r="I13" s="41">
        <v>0</v>
      </c>
      <c r="J13" s="47"/>
      <c r="K13" s="42"/>
      <c r="L13" s="42"/>
      <c r="M13" s="42"/>
      <c r="N13" s="42"/>
      <c r="O13" s="42"/>
    </row>
    <row r="14" spans="1:15" ht="15" customHeight="1">
      <c r="A14" s="43">
        <v>7</v>
      </c>
      <c r="B14" s="44" t="s">
        <v>12</v>
      </c>
      <c r="C14" s="42"/>
      <c r="D14" s="42"/>
      <c r="E14" s="42"/>
      <c r="F14" s="42"/>
      <c r="G14" s="42"/>
      <c r="H14" s="42"/>
      <c r="I14" s="41">
        <v>0</v>
      </c>
      <c r="J14" s="47"/>
      <c r="K14" s="47"/>
      <c r="L14" s="42"/>
      <c r="M14" s="45"/>
      <c r="N14" s="42"/>
      <c r="O14" s="45"/>
    </row>
    <row r="15" spans="1:15" ht="15" customHeight="1">
      <c r="A15" s="43">
        <v>8</v>
      </c>
      <c r="B15" s="44" t="s">
        <v>13</v>
      </c>
      <c r="C15" s="42"/>
      <c r="D15" s="42"/>
      <c r="E15" s="42"/>
      <c r="F15" s="42"/>
      <c r="G15" s="42"/>
      <c r="H15" s="42"/>
      <c r="I15" s="41">
        <v>0</v>
      </c>
      <c r="J15" s="47"/>
      <c r="K15" s="42"/>
      <c r="L15" s="42"/>
      <c r="M15" s="42"/>
      <c r="N15" s="42"/>
      <c r="O15" s="42"/>
    </row>
    <row r="16" spans="1:15" ht="17.25" customHeight="1">
      <c r="A16" s="43">
        <v>9</v>
      </c>
      <c r="B16" s="44" t="s">
        <v>14</v>
      </c>
      <c r="C16" s="42"/>
      <c r="D16" s="42"/>
      <c r="E16" s="42"/>
      <c r="F16" s="42"/>
      <c r="G16" s="42"/>
      <c r="H16" s="42"/>
      <c r="I16" s="41">
        <v>0</v>
      </c>
      <c r="J16" s="47"/>
      <c r="K16" s="42"/>
      <c r="L16" s="42"/>
      <c r="M16" s="42"/>
      <c r="N16" s="42"/>
      <c r="O16" s="42"/>
    </row>
    <row r="17" spans="1:16" ht="16.5" customHeight="1">
      <c r="A17" s="43">
        <v>10</v>
      </c>
      <c r="B17" s="44" t="s">
        <v>15</v>
      </c>
      <c r="C17" s="42"/>
      <c r="D17" s="42"/>
      <c r="E17" s="42"/>
      <c r="F17" s="42"/>
      <c r="G17" s="42"/>
      <c r="H17" s="42"/>
      <c r="I17" s="41">
        <v>0</v>
      </c>
      <c r="J17" s="47"/>
      <c r="K17" s="42"/>
      <c r="L17" s="42"/>
      <c r="M17" s="42"/>
      <c r="N17" s="42"/>
      <c r="O17" s="42"/>
    </row>
    <row r="18" spans="1:16" ht="16.5" customHeight="1">
      <c r="A18" s="43">
        <v>11</v>
      </c>
      <c r="B18" s="44" t="s">
        <v>45</v>
      </c>
      <c r="C18" s="42"/>
      <c r="D18" s="42"/>
      <c r="E18" s="42"/>
      <c r="F18" s="42"/>
      <c r="G18" s="42"/>
      <c r="H18" s="42"/>
      <c r="I18" s="41">
        <v>0</v>
      </c>
      <c r="J18" s="47"/>
      <c r="K18" s="42"/>
      <c r="L18" s="42"/>
      <c r="M18" s="42"/>
      <c r="N18" s="42"/>
      <c r="O18" s="42"/>
    </row>
    <row r="19" spans="1:16" ht="17.25" customHeight="1">
      <c r="A19" s="43">
        <v>12</v>
      </c>
      <c r="B19" s="44" t="s">
        <v>46</v>
      </c>
      <c r="C19" s="48">
        <f>L19*365/100</f>
        <v>50.734999999999999</v>
      </c>
      <c r="D19" s="48">
        <f>M19*365/100</f>
        <v>48.18</v>
      </c>
      <c r="E19" s="48">
        <f>C19*J19/100</f>
        <v>49.720299999999995</v>
      </c>
      <c r="F19" s="48">
        <f>D19*K19/100</f>
        <v>47.6982</v>
      </c>
      <c r="G19" s="48">
        <f>E19*N19/3.4</f>
        <v>61.419194117647059</v>
      </c>
      <c r="H19" s="48">
        <f>F19*O19/3.4</f>
        <v>64.532858823529409</v>
      </c>
      <c r="I19" s="49">
        <f>G19-H19</f>
        <v>-3.1136647058823499</v>
      </c>
      <c r="J19" s="50">
        <v>98</v>
      </c>
      <c r="K19" s="50">
        <v>99</v>
      </c>
      <c r="L19" s="48">
        <v>13.9</v>
      </c>
      <c r="M19" s="48">
        <v>13.2</v>
      </c>
      <c r="N19" s="48">
        <v>4.2</v>
      </c>
      <c r="O19" s="48">
        <v>4.5999999999999996</v>
      </c>
    </row>
    <row r="20" spans="1:16" ht="15.75" customHeight="1">
      <c r="A20" s="43">
        <v>13</v>
      </c>
      <c r="B20" s="44" t="s">
        <v>10</v>
      </c>
      <c r="C20" s="51">
        <f>L20*769/100</f>
        <v>174.56299999999999</v>
      </c>
      <c r="D20" s="51">
        <f>M20*707/100</f>
        <v>172.50799999999998</v>
      </c>
      <c r="E20" s="51">
        <f>C20*J20/100</f>
        <v>171.07173999999998</v>
      </c>
      <c r="F20" s="51">
        <f>D20*K20/100</f>
        <v>169.05784</v>
      </c>
      <c r="G20" s="51">
        <f>E20*N20/3.4</f>
        <v>201.26087058823526</v>
      </c>
      <c r="H20" s="51">
        <f>F20*O20/3.4</f>
        <v>188.94699764705879</v>
      </c>
      <c r="I20" s="52">
        <f>G20-H20</f>
        <v>12.31387294117647</v>
      </c>
      <c r="J20" s="53">
        <v>98</v>
      </c>
      <c r="K20" s="53">
        <v>98</v>
      </c>
      <c r="L20" s="51">
        <v>22.7</v>
      </c>
      <c r="M20" s="51">
        <v>24.4</v>
      </c>
      <c r="N20" s="51">
        <v>4</v>
      </c>
      <c r="O20" s="54">
        <v>3.8</v>
      </c>
      <c r="P20" s="1"/>
    </row>
    <row r="21" spans="1:16" ht="17.25" customHeight="1">
      <c r="A21" s="43">
        <v>14</v>
      </c>
      <c r="B21" s="44" t="s">
        <v>19</v>
      </c>
      <c r="C21" s="48"/>
      <c r="D21" s="48"/>
      <c r="E21" s="37"/>
      <c r="F21" s="37"/>
      <c r="G21" s="48"/>
      <c r="H21" s="37"/>
      <c r="I21" s="49"/>
      <c r="J21" s="50"/>
      <c r="K21" s="37"/>
      <c r="L21" s="37"/>
      <c r="M21" s="37"/>
      <c r="N21" s="38"/>
      <c r="O21" s="38"/>
    </row>
    <row r="22" spans="1:16" ht="18" customHeight="1">
      <c r="A22" s="43">
        <v>15</v>
      </c>
      <c r="B22" s="11" t="s">
        <v>64</v>
      </c>
      <c r="C22" s="48"/>
      <c r="D22" s="48"/>
      <c r="E22" s="48"/>
      <c r="F22" s="48"/>
      <c r="G22" s="48"/>
      <c r="H22" s="48"/>
      <c r="I22" s="49"/>
      <c r="J22" s="50"/>
      <c r="K22" s="37" t="s">
        <v>105</v>
      </c>
      <c r="L22" s="48"/>
      <c r="M22" s="48"/>
      <c r="N22" s="48"/>
      <c r="O22" s="37"/>
    </row>
    <row r="23" spans="1:16" ht="17.25" customHeight="1">
      <c r="A23" s="43">
        <v>16</v>
      </c>
      <c r="B23" s="44"/>
      <c r="C23" s="37"/>
      <c r="D23" s="37"/>
      <c r="E23" s="37"/>
      <c r="F23" s="37"/>
      <c r="G23" s="37"/>
      <c r="H23" s="37"/>
      <c r="I23" s="49"/>
      <c r="J23" s="55"/>
      <c r="K23" s="37"/>
      <c r="L23" s="37"/>
      <c r="M23" s="37"/>
      <c r="N23" s="37"/>
      <c r="O23" s="37"/>
    </row>
    <row r="24" spans="1:16" ht="15.75">
      <c r="A24" s="43">
        <v>17</v>
      </c>
      <c r="B24" s="56" t="s">
        <v>21</v>
      </c>
      <c r="C24" s="57">
        <f t="shared" ref="C24:H24" si="0">SUM(C19:C23)</f>
        <v>225.298</v>
      </c>
      <c r="D24" s="57">
        <f t="shared" si="0"/>
        <v>220.68799999999999</v>
      </c>
      <c r="E24" s="57">
        <f t="shared" si="0"/>
        <v>220.79203999999999</v>
      </c>
      <c r="F24" s="57">
        <f t="shared" si="0"/>
        <v>216.75603999999998</v>
      </c>
      <c r="G24" s="57">
        <f>SUM(G19:G23)</f>
        <v>262.68006470588233</v>
      </c>
      <c r="H24" s="57">
        <f t="shared" si="0"/>
        <v>253.4798564705882</v>
      </c>
      <c r="I24" s="57">
        <f>G24-H24</f>
        <v>9.2002082352941272</v>
      </c>
      <c r="J24" s="55">
        <f>E24/C24*100</f>
        <v>98</v>
      </c>
      <c r="K24" s="55">
        <f>F24/D24*100</f>
        <v>98.218317262379458</v>
      </c>
      <c r="L24" s="57">
        <f>C24/1134*100</f>
        <v>19.867548500881835</v>
      </c>
      <c r="M24" s="57">
        <f>D24/1072*100</f>
        <v>20.586567164179105</v>
      </c>
      <c r="N24" s="57">
        <f>G24*3.4/E24</f>
        <v>4.0450381272803124</v>
      </c>
      <c r="O24" s="57">
        <f>H24*3.4/F24</f>
        <v>3.9760438140501178</v>
      </c>
    </row>
    <row r="25" spans="1:16">
      <c r="C25" s="17"/>
      <c r="I25" s="58">
        <f>G24-H24</f>
        <v>9.2002082352941272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C3" sqref="C3:J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0" t="s">
        <v>47</v>
      </c>
      <c r="I1" s="60"/>
      <c r="J1" s="60"/>
      <c r="K1" s="60"/>
      <c r="O1" s="59"/>
      <c r="P1" s="59"/>
    </row>
    <row r="2" spans="1:16">
      <c r="B2" s="61" t="s">
        <v>77</v>
      </c>
      <c r="C2" s="61"/>
      <c r="D2" s="61"/>
      <c r="E2" s="61"/>
      <c r="F2" s="61"/>
      <c r="G2" s="61"/>
      <c r="H2" s="61"/>
      <c r="I2" s="61"/>
      <c r="M2" s="61"/>
      <c r="N2" s="61"/>
      <c r="O2" s="61"/>
      <c r="P2" s="61"/>
    </row>
    <row r="3" spans="1:16" ht="18.75">
      <c r="C3" s="254" t="s">
        <v>135</v>
      </c>
      <c r="D3" s="255"/>
      <c r="E3" s="255"/>
      <c r="F3" s="255"/>
      <c r="G3" s="255"/>
      <c r="H3" s="255"/>
      <c r="I3" s="255"/>
      <c r="J3" s="255"/>
      <c r="O3" s="62"/>
      <c r="P3" s="62"/>
    </row>
    <row r="4" spans="1:16" ht="15.75">
      <c r="A4" s="119"/>
      <c r="B4" s="120"/>
      <c r="C4" s="121"/>
      <c r="D4" s="122" t="s">
        <v>60</v>
      </c>
      <c r="E4" s="122"/>
      <c r="F4" s="122"/>
      <c r="G4" s="122"/>
      <c r="H4" s="122"/>
      <c r="I4" s="122"/>
      <c r="J4" s="123"/>
      <c r="K4" s="124" t="s">
        <v>56</v>
      </c>
    </row>
    <row r="5" spans="1:16" ht="15.75">
      <c r="A5" s="125" t="s">
        <v>1</v>
      </c>
      <c r="B5" s="126" t="s">
        <v>2</v>
      </c>
      <c r="C5" s="252" t="s">
        <v>48</v>
      </c>
      <c r="D5" s="253"/>
      <c r="E5" s="252" t="s">
        <v>49</v>
      </c>
      <c r="F5" s="253"/>
      <c r="G5" s="127" t="s">
        <v>66</v>
      </c>
      <c r="H5" s="127"/>
      <c r="I5" s="252" t="s">
        <v>59</v>
      </c>
      <c r="J5" s="253"/>
      <c r="K5" s="128" t="s">
        <v>57</v>
      </c>
    </row>
    <row r="6" spans="1:16" ht="15.75">
      <c r="A6" s="129" t="s">
        <v>6</v>
      </c>
      <c r="B6" s="129"/>
      <c r="C6" s="130" t="s">
        <v>3</v>
      </c>
      <c r="D6" s="130" t="s">
        <v>4</v>
      </c>
      <c r="E6" s="130" t="s">
        <v>3</v>
      </c>
      <c r="F6" s="130" t="s">
        <v>4</v>
      </c>
      <c r="G6" s="130"/>
      <c r="H6" s="130"/>
      <c r="I6" s="130" t="s">
        <v>3</v>
      </c>
      <c r="J6" s="130" t="s">
        <v>4</v>
      </c>
      <c r="K6" s="131" t="s">
        <v>58</v>
      </c>
    </row>
    <row r="7" spans="1:16" ht="15.75">
      <c r="A7" s="35">
        <v>1</v>
      </c>
      <c r="B7" s="44" t="s">
        <v>31</v>
      </c>
      <c r="C7" s="134"/>
      <c r="D7" s="132"/>
      <c r="E7" s="132"/>
      <c r="F7" s="132"/>
      <c r="G7" s="132"/>
      <c r="H7" s="132"/>
      <c r="I7" s="132"/>
      <c r="J7" s="132"/>
      <c r="K7" s="133"/>
    </row>
    <row r="8" spans="1:16">
      <c r="A8" s="42">
        <v>2</v>
      </c>
      <c r="B8" s="11" t="s">
        <v>32</v>
      </c>
      <c r="C8" s="77"/>
      <c r="D8" s="6"/>
      <c r="E8" s="6"/>
      <c r="F8" s="6"/>
      <c r="G8" s="6"/>
      <c r="H8" s="6"/>
      <c r="I8" s="6"/>
      <c r="J8" s="6"/>
      <c r="K8" s="24"/>
    </row>
    <row r="9" spans="1:16">
      <c r="A9" s="42">
        <v>3</v>
      </c>
      <c r="B9" s="11" t="s">
        <v>33</v>
      </c>
      <c r="C9" s="77"/>
      <c r="D9" s="6"/>
      <c r="E9" s="6"/>
      <c r="F9" s="6"/>
      <c r="G9" s="6"/>
      <c r="H9" s="6"/>
      <c r="I9" s="6"/>
      <c r="J9" s="6"/>
      <c r="K9" s="24"/>
    </row>
    <row r="10" spans="1:16">
      <c r="A10" s="42">
        <v>4</v>
      </c>
      <c r="B10" s="11" t="s">
        <v>50</v>
      </c>
      <c r="C10" s="77"/>
      <c r="D10" s="6"/>
      <c r="E10" s="9"/>
      <c r="F10" s="9"/>
      <c r="G10" s="9"/>
      <c r="H10" s="9"/>
      <c r="I10" s="6"/>
      <c r="J10" s="6"/>
      <c r="K10" s="24"/>
    </row>
    <row r="11" spans="1:16">
      <c r="A11" s="42">
        <v>5</v>
      </c>
      <c r="B11" s="11" t="s">
        <v>34</v>
      </c>
      <c r="C11" s="77"/>
      <c r="D11" s="6"/>
      <c r="E11" s="6"/>
      <c r="F11" s="6"/>
      <c r="G11" s="6"/>
      <c r="H11" s="6"/>
      <c r="I11" s="6"/>
      <c r="J11" s="6"/>
      <c r="K11" s="24"/>
    </row>
    <row r="12" spans="1:16">
      <c r="A12" s="42">
        <v>6</v>
      </c>
      <c r="B12" s="11" t="s">
        <v>10</v>
      </c>
      <c r="C12" s="135"/>
      <c r="D12" s="14"/>
      <c r="E12" s="16">
        <v>145</v>
      </c>
      <c r="F12" s="16">
        <v>720</v>
      </c>
      <c r="G12" s="9"/>
      <c r="H12" s="9"/>
      <c r="I12" s="9"/>
      <c r="J12" s="9"/>
      <c r="K12" s="24"/>
    </row>
    <row r="13" spans="1:16">
      <c r="A13" s="42">
        <v>7</v>
      </c>
      <c r="B13" s="11" t="s">
        <v>11</v>
      </c>
      <c r="C13" s="25"/>
      <c r="D13" s="25"/>
      <c r="E13" s="25"/>
      <c r="F13" s="74"/>
      <c r="G13" s="74"/>
      <c r="H13" s="74"/>
      <c r="I13" s="74"/>
      <c r="J13" s="74"/>
      <c r="K13" s="24"/>
    </row>
    <row r="14" spans="1:16">
      <c r="A14" s="42">
        <v>8</v>
      </c>
      <c r="B14" s="11" t="s">
        <v>12</v>
      </c>
      <c r="C14" s="16"/>
      <c r="D14" s="16"/>
      <c r="E14" s="16"/>
      <c r="F14" s="16"/>
      <c r="G14" s="16"/>
      <c r="H14" s="16"/>
      <c r="I14" s="16"/>
      <c r="J14" s="16"/>
      <c r="K14" s="24"/>
    </row>
    <row r="15" spans="1:16">
      <c r="A15" s="42">
        <v>9</v>
      </c>
      <c r="B15" s="11" t="s">
        <v>13</v>
      </c>
      <c r="C15" s="25"/>
      <c r="D15" s="25"/>
      <c r="E15" s="25"/>
      <c r="F15" s="74"/>
      <c r="G15" s="74"/>
      <c r="H15" s="74"/>
      <c r="I15" s="74"/>
      <c r="J15" s="74"/>
      <c r="K15" s="24"/>
    </row>
    <row r="16" spans="1:16">
      <c r="A16" s="42">
        <v>10</v>
      </c>
      <c r="B16" s="11" t="s">
        <v>14</v>
      </c>
      <c r="C16" s="16"/>
      <c r="D16" s="16"/>
      <c r="E16" s="16"/>
      <c r="F16" s="16"/>
      <c r="G16" s="16"/>
      <c r="H16" s="16"/>
      <c r="I16" s="16"/>
      <c r="J16" s="16"/>
      <c r="K16" s="24"/>
    </row>
    <row r="17" spans="1:11">
      <c r="A17" s="42">
        <v>11</v>
      </c>
      <c r="B17" s="11" t="s">
        <v>15</v>
      </c>
      <c r="C17" s="25"/>
      <c r="D17" s="25"/>
      <c r="E17" s="26"/>
      <c r="F17" s="26"/>
      <c r="G17" s="26"/>
      <c r="H17" s="26"/>
      <c r="I17" s="26"/>
      <c r="J17" s="26"/>
      <c r="K17" s="24"/>
    </row>
    <row r="18" spans="1:11">
      <c r="A18" s="42">
        <v>12</v>
      </c>
      <c r="B18" s="11" t="s">
        <v>16</v>
      </c>
      <c r="C18" s="10"/>
      <c r="D18" s="10"/>
      <c r="E18" s="16"/>
      <c r="F18" s="16"/>
      <c r="G18" s="16"/>
      <c r="H18" s="16"/>
      <c r="I18" s="16"/>
      <c r="J18" s="16"/>
      <c r="K18" s="24"/>
    </row>
    <row r="19" spans="1:11">
      <c r="A19" s="42">
        <v>13</v>
      </c>
      <c r="B19" s="22" t="s">
        <v>17</v>
      </c>
      <c r="C19" s="16">
        <v>684</v>
      </c>
      <c r="D19" s="13">
        <v>1739.7</v>
      </c>
      <c r="E19" s="13">
        <v>665</v>
      </c>
      <c r="F19" s="23">
        <v>6903.4</v>
      </c>
      <c r="G19" s="12">
        <v>210</v>
      </c>
      <c r="H19" s="12">
        <v>1514</v>
      </c>
      <c r="I19" s="140">
        <v>336</v>
      </c>
      <c r="J19" s="140">
        <v>3068.8</v>
      </c>
      <c r="K19" s="24">
        <v>1548.6</v>
      </c>
    </row>
    <row r="20" spans="1:11">
      <c r="A20" s="42">
        <v>14</v>
      </c>
      <c r="B20" s="11" t="s">
        <v>51</v>
      </c>
      <c r="C20" s="77"/>
      <c r="D20" s="77"/>
      <c r="E20" s="77"/>
      <c r="F20" s="75"/>
      <c r="G20" s="75"/>
      <c r="H20" s="75"/>
      <c r="I20" s="75"/>
      <c r="J20" s="75"/>
      <c r="K20" s="24"/>
    </row>
    <row r="21" spans="1:11">
      <c r="A21" s="42">
        <v>15</v>
      </c>
      <c r="B21" s="11" t="s">
        <v>106</v>
      </c>
      <c r="C21" s="16"/>
      <c r="D21" s="13"/>
      <c r="E21" s="13"/>
      <c r="F21" s="13"/>
      <c r="G21" s="13"/>
      <c r="H21" s="13"/>
      <c r="I21" s="13"/>
      <c r="J21" s="13"/>
      <c r="K21" s="24"/>
    </row>
    <row r="22" spans="1:11">
      <c r="A22" s="42">
        <v>16</v>
      </c>
      <c r="B22" s="11" t="s">
        <v>64</v>
      </c>
      <c r="C22" s="16"/>
      <c r="D22" s="13"/>
      <c r="E22" s="13"/>
      <c r="F22" s="13"/>
      <c r="G22" s="13"/>
      <c r="H22" s="13"/>
      <c r="I22" s="13"/>
      <c r="J22" s="13"/>
      <c r="K22" s="24"/>
    </row>
    <row r="23" spans="1:11">
      <c r="A23" s="42">
        <v>17</v>
      </c>
      <c r="B23" s="11" t="s">
        <v>107</v>
      </c>
      <c r="C23" s="16"/>
      <c r="D23" s="13"/>
      <c r="E23" s="13"/>
      <c r="F23" s="13"/>
      <c r="G23" s="13"/>
      <c r="H23" s="13"/>
      <c r="I23" s="13"/>
      <c r="J23" s="13"/>
      <c r="K23" s="24"/>
    </row>
    <row r="24" spans="1:11">
      <c r="A24" s="42">
        <v>18</v>
      </c>
      <c r="B24" s="11" t="s">
        <v>72</v>
      </c>
      <c r="C24" s="77"/>
      <c r="D24" s="6"/>
      <c r="E24" s="6"/>
      <c r="F24" s="6"/>
      <c r="G24" s="6"/>
      <c r="H24" s="6"/>
      <c r="I24" s="6"/>
      <c r="J24" s="6"/>
      <c r="K24" s="24"/>
    </row>
    <row r="25" spans="1:11">
      <c r="A25" s="42">
        <v>19</v>
      </c>
      <c r="B25" s="11" t="s">
        <v>108</v>
      </c>
      <c r="C25" s="157"/>
      <c r="D25" s="136"/>
      <c r="E25" s="116"/>
      <c r="F25" s="136"/>
      <c r="G25" s="136"/>
      <c r="H25" s="136"/>
      <c r="I25" s="116"/>
      <c r="J25" s="136"/>
      <c r="K25" s="116"/>
    </row>
    <row r="26" spans="1:11">
      <c r="A26" s="42">
        <v>20</v>
      </c>
      <c r="B26" s="11" t="s">
        <v>70</v>
      </c>
      <c r="C26" s="137"/>
      <c r="D26" s="80"/>
      <c r="E26" s="83"/>
      <c r="F26" s="84"/>
      <c r="G26" s="84"/>
      <c r="H26" s="84"/>
      <c r="I26" s="84"/>
      <c r="J26" s="84"/>
      <c r="K26" s="115"/>
    </row>
    <row r="27" spans="1:11">
      <c r="A27" s="42">
        <v>21</v>
      </c>
      <c r="B27" s="11" t="s">
        <v>109</v>
      </c>
      <c r="C27" s="82"/>
      <c r="D27" s="83"/>
      <c r="E27" s="80"/>
      <c r="F27" s="80"/>
      <c r="G27" s="80"/>
      <c r="H27" s="80"/>
      <c r="I27" s="80"/>
      <c r="J27" s="80"/>
      <c r="K27" s="115"/>
    </row>
    <row r="28" spans="1:11">
      <c r="A28" s="42">
        <v>22</v>
      </c>
      <c r="B28" s="11" t="s">
        <v>71</v>
      </c>
      <c r="C28" s="157"/>
      <c r="D28" s="136"/>
      <c r="E28" s="116"/>
      <c r="F28" s="116"/>
      <c r="G28" s="116"/>
      <c r="H28" s="116"/>
      <c r="I28" s="116"/>
      <c r="J28" s="136"/>
      <c r="K28" s="116"/>
    </row>
    <row r="29" spans="1:11">
      <c r="A29" s="42">
        <v>23</v>
      </c>
      <c r="B29" s="11" t="s">
        <v>20</v>
      </c>
      <c r="C29" s="137"/>
      <c r="D29" s="105"/>
      <c r="E29" s="80"/>
      <c r="F29" s="105"/>
      <c r="G29" s="105"/>
      <c r="H29" s="105"/>
      <c r="I29" s="105"/>
      <c r="J29" s="105"/>
      <c r="K29" s="114"/>
    </row>
    <row r="30" spans="1:11">
      <c r="A30" s="118">
        <v>24</v>
      </c>
      <c r="B30" s="15" t="s">
        <v>21</v>
      </c>
      <c r="C30" s="138">
        <f t="shared" ref="C30:K30" si="0">SUM(C7:C29)</f>
        <v>684</v>
      </c>
      <c r="D30" s="138">
        <f t="shared" si="0"/>
        <v>1739.7</v>
      </c>
      <c r="E30" s="138">
        <f t="shared" si="0"/>
        <v>810</v>
      </c>
      <c r="F30" s="138">
        <f t="shared" si="0"/>
        <v>7623.4</v>
      </c>
      <c r="G30" s="138">
        <f t="shared" si="0"/>
        <v>210</v>
      </c>
      <c r="H30" s="138">
        <f t="shared" si="0"/>
        <v>1514</v>
      </c>
      <c r="I30" s="138">
        <f t="shared" si="0"/>
        <v>336</v>
      </c>
      <c r="J30" s="138">
        <f t="shared" si="0"/>
        <v>3068.8</v>
      </c>
      <c r="K30" s="138">
        <f t="shared" si="0"/>
        <v>1548.6</v>
      </c>
    </row>
    <row r="31" spans="1:11">
      <c r="A31" s="118">
        <v>25</v>
      </c>
      <c r="B31" s="11" t="s">
        <v>22</v>
      </c>
      <c r="C31" s="24">
        <v>460</v>
      </c>
      <c r="D31" s="24">
        <v>901</v>
      </c>
      <c r="E31" s="24">
        <v>62</v>
      </c>
      <c r="F31" s="24">
        <v>400</v>
      </c>
      <c r="G31" s="24"/>
      <c r="H31" s="24"/>
      <c r="I31" s="24"/>
      <c r="J31" s="24"/>
      <c r="K31" s="24"/>
    </row>
    <row r="32" spans="1:11">
      <c r="A32" s="118">
        <v>26</v>
      </c>
      <c r="B32" s="11" t="s">
        <v>73</v>
      </c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118">
        <v>27</v>
      </c>
      <c r="B33" s="15" t="s">
        <v>24</v>
      </c>
      <c r="C33" s="24">
        <f t="shared" ref="C33:K33" si="1">SUM(C30:C32)</f>
        <v>1144</v>
      </c>
      <c r="D33" s="24">
        <f t="shared" si="1"/>
        <v>2640.7</v>
      </c>
      <c r="E33" s="24">
        <f t="shared" si="1"/>
        <v>872</v>
      </c>
      <c r="F33" s="24">
        <f t="shared" si="1"/>
        <v>8023.4</v>
      </c>
      <c r="G33" s="24">
        <f t="shared" si="1"/>
        <v>210</v>
      </c>
      <c r="H33" s="24">
        <f t="shared" si="1"/>
        <v>1514</v>
      </c>
      <c r="I33" s="24">
        <f t="shared" si="1"/>
        <v>336</v>
      </c>
      <c r="J33" s="24">
        <f t="shared" si="1"/>
        <v>3068.8</v>
      </c>
      <c r="K33" s="24">
        <f t="shared" si="1"/>
        <v>1548.6</v>
      </c>
    </row>
    <row r="34" spans="1:11">
      <c r="A34" s="118">
        <v>28</v>
      </c>
      <c r="B34" s="15">
        <v>2020</v>
      </c>
      <c r="C34" s="24">
        <v>1230</v>
      </c>
      <c r="D34" s="24">
        <v>1236</v>
      </c>
      <c r="E34" s="24">
        <v>628</v>
      </c>
      <c r="F34" s="24">
        <v>3940</v>
      </c>
      <c r="G34" s="24">
        <v>52.7</v>
      </c>
      <c r="H34" s="24">
        <v>407.3</v>
      </c>
      <c r="I34" s="24">
        <v>978</v>
      </c>
      <c r="J34" s="24">
        <v>5170</v>
      </c>
      <c r="K34" s="24">
        <v>3156</v>
      </c>
    </row>
  </sheetData>
  <mergeCells count="4">
    <mergeCell ref="C5:D5"/>
    <mergeCell ref="E5:F5"/>
    <mergeCell ref="I5:J5"/>
    <mergeCell ref="C3:J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17" sqref="C17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46" t="s">
        <v>52</v>
      </c>
      <c r="B2" s="246"/>
      <c r="C2" s="246"/>
      <c r="D2" s="246"/>
    </row>
    <row r="3" spans="1:5" ht="20.25" customHeight="1">
      <c r="A3" s="246" t="s">
        <v>78</v>
      </c>
      <c r="B3" s="246"/>
      <c r="C3" s="246"/>
      <c r="D3" s="246"/>
    </row>
    <row r="4" spans="1:5" ht="19.5" customHeight="1">
      <c r="A4" s="256" t="s">
        <v>136</v>
      </c>
      <c r="B4" s="256"/>
      <c r="C4" s="256"/>
      <c r="D4" s="256"/>
      <c r="E4" s="1"/>
    </row>
    <row r="5" spans="1:5" ht="15.75">
      <c r="A5" s="3"/>
      <c r="B5" s="3"/>
      <c r="C5" s="3"/>
      <c r="D5" s="67" t="s">
        <v>53</v>
      </c>
    </row>
    <row r="6" spans="1:5" ht="15.75">
      <c r="A6" s="31" t="s">
        <v>1</v>
      </c>
      <c r="B6" s="31" t="s">
        <v>2</v>
      </c>
      <c r="C6" s="31" t="s">
        <v>54</v>
      </c>
      <c r="D6" s="68" t="s">
        <v>54</v>
      </c>
    </row>
    <row r="7" spans="1:5" ht="15.75">
      <c r="A7" s="69"/>
      <c r="B7" s="34"/>
      <c r="C7" s="76" t="s">
        <v>68</v>
      </c>
      <c r="D7" s="39" t="s">
        <v>118</v>
      </c>
    </row>
    <row r="8" spans="1:5" ht="19.5" customHeight="1">
      <c r="A8" s="39">
        <v>1</v>
      </c>
      <c r="B8" s="70" t="s">
        <v>31</v>
      </c>
      <c r="C8" s="39"/>
      <c r="D8" s="39"/>
    </row>
    <row r="9" spans="1:5" ht="20.25" customHeight="1">
      <c r="A9" s="43">
        <v>2</v>
      </c>
      <c r="B9" s="44" t="s">
        <v>32</v>
      </c>
      <c r="C9" s="43"/>
      <c r="D9" s="43"/>
    </row>
    <row r="10" spans="1:5" ht="20.25" customHeight="1">
      <c r="A10" s="43">
        <v>3</v>
      </c>
      <c r="B10" s="44" t="s">
        <v>33</v>
      </c>
      <c r="C10" s="43"/>
      <c r="D10" s="43"/>
    </row>
    <row r="11" spans="1:5" ht="21" customHeight="1">
      <c r="A11" s="43">
        <v>4</v>
      </c>
      <c r="B11" s="44" t="s">
        <v>9</v>
      </c>
      <c r="C11" s="43"/>
      <c r="D11" s="43"/>
    </row>
    <row r="12" spans="1:5" ht="21" customHeight="1">
      <c r="A12" s="43">
        <v>5</v>
      </c>
      <c r="B12" s="44" t="s">
        <v>34</v>
      </c>
      <c r="C12" s="71"/>
      <c r="D12" s="71"/>
    </row>
    <row r="13" spans="1:5" ht="20.25" customHeight="1">
      <c r="A13" s="43">
        <v>6</v>
      </c>
      <c r="B13" s="44" t="s">
        <v>10</v>
      </c>
      <c r="C13" s="43"/>
      <c r="D13" s="43"/>
    </row>
    <row r="14" spans="1:5" ht="21.75" customHeight="1">
      <c r="A14" s="43">
        <v>7</v>
      </c>
      <c r="B14" s="44" t="s">
        <v>11</v>
      </c>
      <c r="C14" s="43"/>
      <c r="D14" s="43"/>
      <c r="E14" t="s">
        <v>55</v>
      </c>
    </row>
    <row r="15" spans="1:5" ht="20.25" customHeight="1">
      <c r="A15" s="43">
        <v>8</v>
      </c>
      <c r="B15" s="44" t="s">
        <v>12</v>
      </c>
      <c r="C15" s="43"/>
      <c r="D15" s="43"/>
    </row>
    <row r="16" spans="1:5" ht="22.5" customHeight="1">
      <c r="A16" s="43">
        <v>9</v>
      </c>
      <c r="B16" s="44" t="s">
        <v>13</v>
      </c>
      <c r="C16" s="43"/>
      <c r="D16" s="43">
        <v>1</v>
      </c>
    </row>
    <row r="17" spans="1:6" ht="22.5" customHeight="1">
      <c r="A17" s="43">
        <v>10</v>
      </c>
      <c r="B17" s="44" t="s">
        <v>14</v>
      </c>
      <c r="C17" s="43"/>
      <c r="D17" s="43"/>
    </row>
    <row r="18" spans="1:6" ht="19.5" customHeight="1">
      <c r="A18" s="43">
        <v>11</v>
      </c>
      <c r="B18" s="44" t="s">
        <v>15</v>
      </c>
      <c r="C18" s="43"/>
      <c r="D18" s="43"/>
    </row>
    <row r="19" spans="1:6" ht="21" customHeight="1">
      <c r="A19" s="43">
        <v>12</v>
      </c>
      <c r="B19" s="44" t="s">
        <v>16</v>
      </c>
      <c r="C19" s="43"/>
      <c r="D19" s="43"/>
    </row>
    <row r="20" spans="1:6" ht="21.75" customHeight="1">
      <c r="A20" s="43">
        <v>13</v>
      </c>
      <c r="B20" s="72" t="s">
        <v>17</v>
      </c>
      <c r="C20" s="71"/>
      <c r="D20" s="71"/>
    </row>
    <row r="21" spans="1:6" ht="22.5" customHeight="1">
      <c r="A21" s="43">
        <v>14</v>
      </c>
      <c r="B21" s="44" t="s">
        <v>18</v>
      </c>
      <c r="C21" s="43"/>
      <c r="D21" s="43"/>
    </row>
    <row r="22" spans="1:6" ht="22.5" customHeight="1">
      <c r="A22" s="43">
        <v>15</v>
      </c>
      <c r="B22" s="44" t="s">
        <v>69</v>
      </c>
      <c r="C22" s="43"/>
      <c r="D22" s="43"/>
      <c r="E22" s="73"/>
      <c r="F22" s="1"/>
    </row>
    <row r="23" spans="1:6" ht="15.75">
      <c r="A23" s="43">
        <v>16</v>
      </c>
      <c r="B23" s="44" t="s">
        <v>19</v>
      </c>
      <c r="C23" s="43"/>
      <c r="D23" s="43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2"/>
  <sheetViews>
    <sheetView view="pageLayout" workbookViewId="0">
      <selection activeCell="O11" sqref="O11"/>
    </sheetView>
  </sheetViews>
  <sheetFormatPr defaultRowHeight="15"/>
  <cols>
    <col min="1" max="1" width="4.140625" customWidth="1"/>
    <col min="2" max="2" width="24" customWidth="1"/>
    <col min="3" max="3" width="9" customWidth="1"/>
    <col min="4" max="4" width="9.42578125" customWidth="1"/>
    <col min="5" max="6" width="8.42578125" customWidth="1"/>
    <col min="7" max="8" width="8" customWidth="1"/>
    <col min="9" max="9" width="8.28515625" customWidth="1"/>
    <col min="10" max="10" width="7.140625" customWidth="1"/>
    <col min="11" max="11" width="7.7109375" customWidth="1"/>
    <col min="12" max="12" width="7.28515625" customWidth="1"/>
    <col min="13" max="13" width="6.7109375" customWidth="1"/>
    <col min="14" max="14" width="8.28515625" customWidth="1"/>
    <col min="15" max="15" width="8.42578125" customWidth="1"/>
    <col min="16" max="16" width="9.140625" customWidth="1"/>
  </cols>
  <sheetData>
    <row r="1" spans="1:16" ht="18.75">
      <c r="B1" s="59"/>
      <c r="C1" s="59"/>
      <c r="D1" s="59"/>
      <c r="E1" s="174" t="s">
        <v>61</v>
      </c>
      <c r="F1" s="174"/>
      <c r="G1" s="174"/>
      <c r="H1" s="174"/>
      <c r="I1" s="174"/>
      <c r="J1" s="174"/>
      <c r="K1" s="174"/>
      <c r="L1" s="175"/>
      <c r="M1" s="176"/>
      <c r="N1" s="59"/>
      <c r="O1" s="59"/>
    </row>
    <row r="2" spans="1:16">
      <c r="B2" s="61"/>
      <c r="C2" s="61" t="s">
        <v>79</v>
      </c>
      <c r="D2" s="61"/>
      <c r="E2" s="61"/>
      <c r="F2" s="61"/>
      <c r="G2" s="61"/>
      <c r="H2" s="61"/>
      <c r="I2" s="61"/>
      <c r="J2" s="61"/>
      <c r="K2" s="61"/>
      <c r="L2" s="166"/>
      <c r="M2" s="166"/>
      <c r="N2" s="59"/>
      <c r="O2" s="59"/>
    </row>
    <row r="3" spans="1:16" ht="18.75">
      <c r="B3" s="59"/>
      <c r="C3" s="59"/>
      <c r="D3" s="62" t="s">
        <v>137</v>
      </c>
      <c r="E3" s="62"/>
      <c r="F3" s="62"/>
      <c r="G3" s="59"/>
      <c r="H3" s="59"/>
      <c r="I3" s="59"/>
      <c r="J3" s="62"/>
      <c r="K3" s="62"/>
      <c r="L3" s="177"/>
      <c r="M3" s="178"/>
      <c r="N3" s="59"/>
      <c r="O3" s="59"/>
    </row>
    <row r="4" spans="1:16">
      <c r="A4" s="63"/>
      <c r="B4" s="216"/>
      <c r="C4" s="257" t="s">
        <v>110</v>
      </c>
      <c r="D4" s="258"/>
      <c r="E4" s="258"/>
      <c r="F4" s="258"/>
      <c r="G4" s="258"/>
      <c r="H4" s="258"/>
      <c r="I4" s="258"/>
      <c r="J4" s="258"/>
      <c r="K4" s="217" t="s">
        <v>119</v>
      </c>
      <c r="L4" s="218" t="s">
        <v>120</v>
      </c>
      <c r="M4" s="197" t="s">
        <v>62</v>
      </c>
      <c r="N4" s="219"/>
      <c r="O4" s="220" t="s">
        <v>121</v>
      </c>
      <c r="P4" s="161" t="s">
        <v>122</v>
      </c>
    </row>
    <row r="5" spans="1:16">
      <c r="A5" s="64" t="s">
        <v>1</v>
      </c>
      <c r="B5" s="221" t="s">
        <v>2</v>
      </c>
      <c r="C5" s="259" t="s">
        <v>132</v>
      </c>
      <c r="D5" s="258"/>
      <c r="E5" s="258"/>
      <c r="F5" s="260"/>
      <c r="G5" s="261" t="s">
        <v>133</v>
      </c>
      <c r="H5" s="258"/>
      <c r="I5" s="258"/>
      <c r="J5" s="258"/>
      <c r="K5" s="222" t="s">
        <v>123</v>
      </c>
      <c r="L5" s="223" t="s">
        <v>121</v>
      </c>
      <c r="M5" s="220" t="s">
        <v>7</v>
      </c>
      <c r="N5" s="161" t="s">
        <v>63</v>
      </c>
      <c r="O5" s="224" t="s">
        <v>124</v>
      </c>
      <c r="P5" s="162" t="s">
        <v>125</v>
      </c>
    </row>
    <row r="6" spans="1:16">
      <c r="A6" s="225" t="s">
        <v>6</v>
      </c>
      <c r="B6" s="226"/>
      <c r="C6" s="163" t="s">
        <v>53</v>
      </c>
      <c r="D6" s="164" t="s">
        <v>126</v>
      </c>
      <c r="E6" s="164" t="s">
        <v>127</v>
      </c>
      <c r="F6" s="164" t="s">
        <v>128</v>
      </c>
      <c r="G6" s="163" t="s">
        <v>53</v>
      </c>
      <c r="H6" s="164" t="s">
        <v>126</v>
      </c>
      <c r="I6" s="164" t="s">
        <v>127</v>
      </c>
      <c r="J6" s="227" t="s">
        <v>128</v>
      </c>
      <c r="K6" s="227"/>
      <c r="L6" s="164" t="s">
        <v>123</v>
      </c>
      <c r="M6" s="196"/>
      <c r="N6" s="165" t="s">
        <v>115</v>
      </c>
      <c r="O6" s="228" t="s">
        <v>129</v>
      </c>
      <c r="P6" s="165" t="s">
        <v>130</v>
      </c>
    </row>
    <row r="7" spans="1:16">
      <c r="A7" s="40">
        <v>1</v>
      </c>
      <c r="B7" s="40" t="s">
        <v>31</v>
      </c>
      <c r="C7" s="229">
        <f>D7+E7+F7</f>
        <v>0</v>
      </c>
      <c r="D7" s="81"/>
      <c r="E7" s="79"/>
      <c r="F7" s="117"/>
      <c r="G7" s="230">
        <f>H7+I7+J7</f>
        <v>0</v>
      </c>
      <c r="H7" s="117"/>
      <c r="I7" s="117"/>
      <c r="J7" s="117"/>
      <c r="K7" s="231"/>
      <c r="L7" s="231"/>
      <c r="M7" s="117"/>
      <c r="N7" s="117"/>
      <c r="O7" s="179"/>
      <c r="P7" s="180"/>
    </row>
    <row r="8" spans="1:16">
      <c r="A8" s="42">
        <v>2</v>
      </c>
      <c r="B8" s="42" t="s">
        <v>32</v>
      </c>
      <c r="C8" s="229">
        <f t="shared" ref="C8:C29" si="0">D8+E8+F8</f>
        <v>0</v>
      </c>
      <c r="D8" s="79"/>
      <c r="E8" s="79"/>
      <c r="F8" s="117"/>
      <c r="G8" s="230">
        <f t="shared" ref="G8:G29" si="1">H8+I8+J8</f>
        <v>0</v>
      </c>
      <c r="H8" s="117"/>
      <c r="I8" s="117"/>
      <c r="J8" s="117"/>
      <c r="K8" s="231"/>
      <c r="L8" s="231"/>
      <c r="M8" s="117"/>
      <c r="N8" s="117"/>
      <c r="O8" s="139"/>
      <c r="P8" s="139"/>
    </row>
    <row r="9" spans="1:16">
      <c r="A9" s="42">
        <v>3</v>
      </c>
      <c r="B9" s="42" t="s">
        <v>33</v>
      </c>
      <c r="C9" s="229">
        <f t="shared" si="0"/>
        <v>500</v>
      </c>
      <c r="D9" s="81">
        <v>500</v>
      </c>
      <c r="E9" s="81"/>
      <c r="F9" s="230"/>
      <c r="G9" s="230">
        <f t="shared" si="1"/>
        <v>0</v>
      </c>
      <c r="H9" s="230"/>
      <c r="I9" s="117"/>
      <c r="J9" s="117"/>
      <c r="K9" s="231"/>
      <c r="L9" s="231"/>
      <c r="M9" s="117"/>
      <c r="N9" s="117"/>
      <c r="O9" s="139"/>
      <c r="P9" s="139"/>
    </row>
    <row r="10" spans="1:16">
      <c r="A10" s="42">
        <v>4</v>
      </c>
      <c r="B10" s="42" t="s">
        <v>131</v>
      </c>
      <c r="C10" s="229">
        <f t="shared" si="0"/>
        <v>100</v>
      </c>
      <c r="D10" s="79"/>
      <c r="E10" s="79">
        <v>100</v>
      </c>
      <c r="F10" s="117"/>
      <c r="G10" s="230">
        <f t="shared" si="1"/>
        <v>0</v>
      </c>
      <c r="H10" s="117"/>
      <c r="I10" s="117"/>
      <c r="J10" s="117"/>
      <c r="K10" s="231"/>
      <c r="L10" s="231"/>
      <c r="M10" s="117"/>
      <c r="N10" s="117"/>
      <c r="O10" s="139"/>
      <c r="P10" s="139"/>
    </row>
    <row r="11" spans="1:16">
      <c r="A11" s="42">
        <v>6</v>
      </c>
      <c r="B11" s="42" t="s">
        <v>10</v>
      </c>
      <c r="C11" s="229">
        <f t="shared" si="0"/>
        <v>12921</v>
      </c>
      <c r="D11" s="198"/>
      <c r="E11" s="198"/>
      <c r="F11" s="230">
        <v>12921</v>
      </c>
      <c r="G11" s="230">
        <f t="shared" si="1"/>
        <v>0</v>
      </c>
      <c r="H11" s="230"/>
      <c r="I11" s="230"/>
      <c r="J11" s="230"/>
      <c r="K11" s="231"/>
      <c r="L11" s="231"/>
      <c r="M11" s="117">
        <v>3353</v>
      </c>
      <c r="N11" s="117">
        <v>842</v>
      </c>
      <c r="O11" s="139">
        <v>7925</v>
      </c>
      <c r="P11" s="139"/>
    </row>
    <row r="12" spans="1:16">
      <c r="A12" s="42">
        <v>7</v>
      </c>
      <c r="B12" s="42" t="s">
        <v>11</v>
      </c>
      <c r="C12" s="229">
        <f t="shared" si="0"/>
        <v>0</v>
      </c>
      <c r="D12" s="86"/>
      <c r="E12" s="86"/>
      <c r="F12" s="117"/>
      <c r="G12" s="230">
        <f t="shared" si="1"/>
        <v>0</v>
      </c>
      <c r="H12" s="117"/>
      <c r="I12" s="117"/>
      <c r="J12" s="117"/>
      <c r="K12" s="117"/>
      <c r="L12" s="117"/>
      <c r="M12" s="117"/>
      <c r="N12" s="117"/>
      <c r="O12" s="139"/>
      <c r="P12" s="139"/>
    </row>
    <row r="13" spans="1:16">
      <c r="A13" s="42">
        <v>8</v>
      </c>
      <c r="B13" s="42" t="s">
        <v>12</v>
      </c>
      <c r="C13" s="229">
        <f t="shared" si="0"/>
        <v>2000</v>
      </c>
      <c r="D13" s="85">
        <v>2000</v>
      </c>
      <c r="E13" s="85"/>
      <c r="F13" s="117"/>
      <c r="G13" s="230">
        <f t="shared" si="1"/>
        <v>0</v>
      </c>
      <c r="H13" s="117"/>
      <c r="I13" s="117"/>
      <c r="J13" s="117"/>
      <c r="K13" s="117"/>
      <c r="L13" s="117"/>
      <c r="M13" s="117">
        <v>320</v>
      </c>
      <c r="N13" s="117">
        <v>320</v>
      </c>
      <c r="O13" s="139"/>
      <c r="P13" s="139"/>
    </row>
    <row r="14" spans="1:16">
      <c r="A14" s="42">
        <v>9</v>
      </c>
      <c r="B14" s="42" t="s">
        <v>13</v>
      </c>
      <c r="C14" s="229">
        <f t="shared" si="0"/>
        <v>940</v>
      </c>
      <c r="D14" s="86">
        <v>400</v>
      </c>
      <c r="E14" s="86">
        <v>540</v>
      </c>
      <c r="F14" s="117"/>
      <c r="G14" s="230">
        <f t="shared" si="1"/>
        <v>0</v>
      </c>
      <c r="H14" s="117"/>
      <c r="I14" s="117"/>
      <c r="J14" s="117"/>
      <c r="K14" s="117"/>
      <c r="L14" s="117"/>
      <c r="M14" s="117">
        <v>350</v>
      </c>
      <c r="N14" s="117">
        <v>350</v>
      </c>
      <c r="O14" s="139"/>
      <c r="P14" s="139"/>
    </row>
    <row r="15" spans="1:16">
      <c r="A15" s="42">
        <v>10</v>
      </c>
      <c r="B15" s="42" t="s">
        <v>14</v>
      </c>
      <c r="C15" s="229">
        <f t="shared" si="0"/>
        <v>4019</v>
      </c>
      <c r="D15" s="82"/>
      <c r="E15" s="82">
        <v>4019</v>
      </c>
      <c r="F15" s="230"/>
      <c r="G15" s="230">
        <f t="shared" si="1"/>
        <v>0</v>
      </c>
      <c r="H15" s="230"/>
      <c r="I15" s="230"/>
      <c r="J15" s="230"/>
      <c r="K15" s="230"/>
      <c r="L15" s="117"/>
      <c r="M15" s="117">
        <v>976</v>
      </c>
      <c r="N15" s="117">
        <v>303</v>
      </c>
      <c r="O15" s="139"/>
      <c r="P15" s="139"/>
    </row>
    <row r="16" spans="1:16">
      <c r="A16" s="42">
        <v>12</v>
      </c>
      <c r="B16" s="42" t="s">
        <v>16</v>
      </c>
      <c r="C16" s="229">
        <f t="shared" si="0"/>
        <v>1000</v>
      </c>
      <c r="D16" s="82"/>
      <c r="E16" s="82">
        <v>1000</v>
      </c>
      <c r="F16" s="230"/>
      <c r="G16" s="230">
        <f t="shared" si="1"/>
        <v>0</v>
      </c>
      <c r="H16" s="230"/>
      <c r="I16" s="117"/>
      <c r="J16" s="117"/>
      <c r="K16" s="117"/>
      <c r="L16" s="117"/>
      <c r="M16" s="117">
        <v>907</v>
      </c>
      <c r="N16" s="117">
        <v>608</v>
      </c>
      <c r="O16" s="139"/>
      <c r="P16" s="139"/>
    </row>
    <row r="17" spans="1:16">
      <c r="A17" s="42">
        <v>13</v>
      </c>
      <c r="B17" s="65" t="s">
        <v>17</v>
      </c>
      <c r="C17" s="229">
        <f t="shared" si="0"/>
        <v>1991</v>
      </c>
      <c r="D17" s="82">
        <v>1991</v>
      </c>
      <c r="E17" s="82"/>
      <c r="F17" s="230"/>
      <c r="G17" s="230">
        <f t="shared" si="1"/>
        <v>744</v>
      </c>
      <c r="H17" s="230">
        <v>744</v>
      </c>
      <c r="I17" s="117"/>
      <c r="J17" s="117"/>
      <c r="K17" s="117"/>
      <c r="L17" s="117"/>
      <c r="M17" s="117">
        <v>718</v>
      </c>
      <c r="N17" s="117">
        <v>650</v>
      </c>
      <c r="O17" s="139"/>
      <c r="P17" s="139"/>
    </row>
    <row r="18" spans="1:16">
      <c r="A18" s="42">
        <v>15</v>
      </c>
      <c r="B18" s="42" t="s">
        <v>51</v>
      </c>
      <c r="C18" s="229">
        <f t="shared" si="0"/>
        <v>0</v>
      </c>
      <c r="D18" s="155"/>
      <c r="E18" s="155"/>
      <c r="F18" s="117"/>
      <c r="G18" s="230">
        <f t="shared" si="1"/>
        <v>0</v>
      </c>
      <c r="H18" s="117"/>
      <c r="I18" s="117"/>
      <c r="J18" s="117"/>
      <c r="K18" s="117"/>
      <c r="L18" s="117"/>
      <c r="M18" s="117">
        <v>167</v>
      </c>
      <c r="N18" s="117"/>
      <c r="O18" s="139"/>
      <c r="P18" s="139"/>
    </row>
    <row r="19" spans="1:16">
      <c r="A19" s="42">
        <v>16</v>
      </c>
      <c r="B19" s="42" t="s">
        <v>106</v>
      </c>
      <c r="C19" s="229">
        <f t="shared" si="0"/>
        <v>0</v>
      </c>
      <c r="D19" s="83"/>
      <c r="E19" s="83"/>
      <c r="F19" s="230"/>
      <c r="G19" s="230">
        <f t="shared" si="1"/>
        <v>0</v>
      </c>
      <c r="H19" s="230"/>
      <c r="I19" s="117"/>
      <c r="J19" s="117"/>
      <c r="K19" s="117"/>
      <c r="L19" s="117"/>
      <c r="M19" s="117"/>
      <c r="N19" s="117"/>
      <c r="O19" s="139"/>
      <c r="P19" s="139"/>
    </row>
    <row r="20" spans="1:16">
      <c r="A20" s="42">
        <v>17</v>
      </c>
      <c r="B20" s="42" t="s">
        <v>111</v>
      </c>
      <c r="C20" s="229">
        <f t="shared" si="0"/>
        <v>0</v>
      </c>
      <c r="D20" s="83"/>
      <c r="E20" s="80"/>
      <c r="F20" s="117"/>
      <c r="G20" s="230">
        <f t="shared" si="1"/>
        <v>0</v>
      </c>
      <c r="H20" s="117"/>
      <c r="I20" s="117"/>
      <c r="J20" s="117"/>
      <c r="K20" s="117"/>
      <c r="L20" s="117"/>
      <c r="M20" s="117"/>
      <c r="N20" s="117"/>
      <c r="O20" s="139"/>
      <c r="P20" s="139"/>
    </row>
    <row r="21" spans="1:16">
      <c r="A21" s="42">
        <v>18</v>
      </c>
      <c r="B21" s="11" t="s">
        <v>64</v>
      </c>
      <c r="C21" s="229">
        <f t="shared" si="0"/>
        <v>0</v>
      </c>
      <c r="D21" s="83"/>
      <c r="E21" s="80"/>
      <c r="F21" s="117"/>
      <c r="G21" s="230">
        <f t="shared" si="1"/>
        <v>0</v>
      </c>
      <c r="H21" s="117"/>
      <c r="I21" s="117"/>
      <c r="J21" s="117"/>
      <c r="K21" s="117"/>
      <c r="L21" s="117"/>
      <c r="M21" s="117"/>
      <c r="N21" s="117"/>
      <c r="O21" s="139"/>
      <c r="P21" s="139"/>
    </row>
    <row r="22" spans="1:16">
      <c r="A22" s="42">
        <v>19</v>
      </c>
      <c r="B22" s="42" t="s">
        <v>67</v>
      </c>
      <c r="C22" s="229">
        <f t="shared" si="0"/>
        <v>574</v>
      </c>
      <c r="D22" s="83"/>
      <c r="E22" s="81">
        <v>574</v>
      </c>
      <c r="F22" s="230"/>
      <c r="G22" s="230">
        <f t="shared" si="1"/>
        <v>387</v>
      </c>
      <c r="H22" s="230"/>
      <c r="I22" s="117">
        <v>387</v>
      </c>
      <c r="J22" s="117"/>
      <c r="K22" s="117"/>
      <c r="L22" s="117"/>
      <c r="M22" s="117"/>
      <c r="N22" s="117"/>
      <c r="O22" s="139"/>
      <c r="P22" s="139"/>
    </row>
    <row r="23" spans="1:16">
      <c r="A23" s="42">
        <v>20</v>
      </c>
      <c r="B23" s="42" t="s">
        <v>70</v>
      </c>
      <c r="C23" s="229">
        <f t="shared" si="0"/>
        <v>1117</v>
      </c>
      <c r="D23" s="79">
        <v>1117</v>
      </c>
      <c r="E23" s="79"/>
      <c r="F23" s="117"/>
      <c r="G23" s="230">
        <f t="shared" si="1"/>
        <v>0</v>
      </c>
      <c r="H23" s="117"/>
      <c r="I23" s="117"/>
      <c r="J23" s="117"/>
      <c r="K23" s="117"/>
      <c r="L23" s="117"/>
      <c r="M23" s="117"/>
      <c r="N23" s="117"/>
      <c r="O23" s="139"/>
      <c r="P23" s="139"/>
    </row>
    <row r="24" spans="1:16">
      <c r="A24" s="42">
        <v>21</v>
      </c>
      <c r="B24" s="42" t="s">
        <v>112</v>
      </c>
      <c r="C24" s="229">
        <f t="shared" si="0"/>
        <v>580</v>
      </c>
      <c r="D24" s="81">
        <v>580</v>
      </c>
      <c r="E24" s="81"/>
      <c r="F24" s="230"/>
      <c r="G24" s="230">
        <f t="shared" si="1"/>
        <v>0</v>
      </c>
      <c r="H24" s="230"/>
      <c r="I24" s="230"/>
      <c r="J24" s="230"/>
      <c r="K24" s="230"/>
      <c r="L24" s="230"/>
      <c r="M24" s="117">
        <v>512</v>
      </c>
      <c r="N24" s="117">
        <v>381</v>
      </c>
      <c r="O24" s="139"/>
      <c r="P24" s="139"/>
    </row>
    <row r="25" spans="1:16">
      <c r="A25" s="42">
        <v>22</v>
      </c>
      <c r="B25" s="42" t="s">
        <v>71</v>
      </c>
      <c r="C25" s="229">
        <f t="shared" si="0"/>
        <v>0</v>
      </c>
      <c r="D25" s="79"/>
      <c r="E25" s="79"/>
      <c r="F25" s="117"/>
      <c r="G25" s="230">
        <f t="shared" si="1"/>
        <v>0</v>
      </c>
      <c r="H25" s="117"/>
      <c r="I25" s="117"/>
      <c r="J25" s="117"/>
      <c r="K25" s="117"/>
      <c r="L25" s="117"/>
      <c r="M25" s="117"/>
      <c r="N25" s="117"/>
      <c r="O25" s="139"/>
      <c r="P25" s="139"/>
    </row>
    <row r="26" spans="1:16">
      <c r="A26" s="42">
        <v>23</v>
      </c>
      <c r="B26" s="42" t="s">
        <v>107</v>
      </c>
      <c r="C26" s="229">
        <f t="shared" si="0"/>
        <v>0</v>
      </c>
      <c r="D26" s="116"/>
      <c r="E26" s="116"/>
      <c r="F26" s="116"/>
      <c r="G26" s="230">
        <f t="shared" si="1"/>
        <v>0</v>
      </c>
      <c r="H26" s="116"/>
      <c r="I26" s="116"/>
      <c r="J26" s="116"/>
      <c r="K26" s="116"/>
      <c r="L26" s="116"/>
      <c r="M26" s="185"/>
      <c r="N26" s="185"/>
      <c r="O26" s="139"/>
      <c r="P26" s="139"/>
    </row>
    <row r="27" spans="1:16">
      <c r="A27" s="42">
        <v>24</v>
      </c>
      <c r="B27" s="42" t="s">
        <v>20</v>
      </c>
      <c r="C27" s="229">
        <f t="shared" si="0"/>
        <v>0</v>
      </c>
      <c r="D27" s="112"/>
      <c r="E27" s="112"/>
      <c r="F27" s="230"/>
      <c r="G27" s="230">
        <f t="shared" si="1"/>
        <v>0</v>
      </c>
      <c r="H27" s="230"/>
      <c r="I27" s="230"/>
      <c r="J27" s="230"/>
      <c r="K27" s="117"/>
      <c r="L27" s="117"/>
      <c r="M27" s="117"/>
      <c r="N27" s="117"/>
      <c r="O27" s="139"/>
      <c r="P27" s="139"/>
    </row>
    <row r="28" spans="1:16">
      <c r="A28" s="42">
        <v>25</v>
      </c>
      <c r="B28" s="66" t="s">
        <v>21</v>
      </c>
      <c r="C28" s="232">
        <f t="shared" ref="C28:N28" si="2">SUM(C7:C27)</f>
        <v>25742</v>
      </c>
      <c r="D28" s="233">
        <f t="shared" si="2"/>
        <v>6588</v>
      </c>
      <c r="E28" s="183">
        <f t="shared" si="2"/>
        <v>6233</v>
      </c>
      <c r="F28" s="234">
        <f t="shared" si="2"/>
        <v>12921</v>
      </c>
      <c r="G28" s="136">
        <f t="shared" si="2"/>
        <v>1131</v>
      </c>
      <c r="H28" s="183">
        <f t="shared" si="2"/>
        <v>744</v>
      </c>
      <c r="I28" s="181">
        <f t="shared" si="2"/>
        <v>387</v>
      </c>
      <c r="J28" s="181">
        <f t="shared" si="2"/>
        <v>0</v>
      </c>
      <c r="K28" s="183">
        <f t="shared" si="2"/>
        <v>0</v>
      </c>
      <c r="L28" s="187">
        <f t="shared" si="2"/>
        <v>0</v>
      </c>
      <c r="M28" s="187">
        <f t="shared" si="2"/>
        <v>7303</v>
      </c>
      <c r="N28" s="183">
        <f t="shared" si="2"/>
        <v>3454</v>
      </c>
      <c r="O28" s="183"/>
      <c r="P28" s="183"/>
    </row>
    <row r="29" spans="1:16">
      <c r="A29" s="42">
        <v>26</v>
      </c>
      <c r="B29" s="42" t="s">
        <v>22</v>
      </c>
      <c r="C29" s="229">
        <f t="shared" si="0"/>
        <v>4320</v>
      </c>
      <c r="D29" s="185">
        <v>1270</v>
      </c>
      <c r="E29" s="183">
        <v>950</v>
      </c>
      <c r="F29" s="185">
        <v>2100</v>
      </c>
      <c r="G29" s="230">
        <f t="shared" si="1"/>
        <v>1850</v>
      </c>
      <c r="H29" s="185">
        <v>1295</v>
      </c>
      <c r="I29" s="185">
        <v>555</v>
      </c>
      <c r="J29" s="185"/>
      <c r="K29" s="183"/>
      <c r="L29" s="187"/>
      <c r="M29" s="187">
        <v>1100</v>
      </c>
      <c r="N29" s="185">
        <v>350</v>
      </c>
      <c r="O29" s="139"/>
      <c r="P29" s="139"/>
    </row>
    <row r="30" spans="1:16">
      <c r="A30" s="42">
        <v>27</v>
      </c>
      <c r="B30" s="42" t="s">
        <v>23</v>
      </c>
      <c r="C30" s="83"/>
      <c r="D30" s="105"/>
      <c r="E30" s="105"/>
      <c r="F30" s="117"/>
      <c r="G30" s="230"/>
      <c r="H30" s="117"/>
      <c r="I30" s="117"/>
      <c r="J30" s="117"/>
      <c r="K30" s="186"/>
      <c r="L30" s="188"/>
      <c r="M30" s="188"/>
      <c r="N30" s="117"/>
      <c r="O30" s="139"/>
      <c r="P30" s="139"/>
    </row>
    <row r="31" spans="1:16">
      <c r="A31" s="24">
        <v>28</v>
      </c>
      <c r="B31" s="66" t="s">
        <v>24</v>
      </c>
      <c r="C31" s="235">
        <f>SUM(C28:C30)</f>
        <v>30062</v>
      </c>
      <c r="D31" s="236">
        <f t="shared" ref="D31:P31" si="3">SUM(D28:D30)</f>
        <v>7858</v>
      </c>
      <c r="E31" s="237">
        <f t="shared" si="3"/>
        <v>7183</v>
      </c>
      <c r="F31" s="237">
        <f t="shared" si="3"/>
        <v>15021</v>
      </c>
      <c r="G31" s="238">
        <f t="shared" si="3"/>
        <v>2981</v>
      </c>
      <c r="H31" s="237">
        <f t="shared" si="3"/>
        <v>2039</v>
      </c>
      <c r="I31" s="184">
        <f t="shared" si="3"/>
        <v>942</v>
      </c>
      <c r="J31" s="182">
        <f t="shared" si="3"/>
        <v>0</v>
      </c>
      <c r="K31" s="184">
        <f t="shared" si="3"/>
        <v>0</v>
      </c>
      <c r="L31" s="189">
        <f t="shared" si="3"/>
        <v>0</v>
      </c>
      <c r="M31" s="189">
        <f t="shared" si="3"/>
        <v>8403</v>
      </c>
      <c r="N31" s="184">
        <f t="shared" si="3"/>
        <v>3804</v>
      </c>
      <c r="O31" s="184">
        <f t="shared" si="3"/>
        <v>0</v>
      </c>
      <c r="P31" s="182">
        <f t="shared" si="3"/>
        <v>0</v>
      </c>
    </row>
    <row r="32" spans="1:16">
      <c r="A32" s="24">
        <v>29</v>
      </c>
      <c r="B32" s="66">
        <v>2020</v>
      </c>
      <c r="C32" s="154">
        <v>23228</v>
      </c>
      <c r="D32" s="139">
        <v>6873</v>
      </c>
      <c r="E32" s="139">
        <v>10618</v>
      </c>
      <c r="F32" s="139">
        <v>5738</v>
      </c>
      <c r="G32" s="239">
        <v>2312</v>
      </c>
      <c r="H32" s="139">
        <v>1929</v>
      </c>
      <c r="I32" s="139">
        <v>360</v>
      </c>
      <c r="J32" s="139">
        <v>23.37</v>
      </c>
      <c r="K32" s="139"/>
      <c r="L32" s="139"/>
      <c r="M32" s="139">
        <v>12411</v>
      </c>
      <c r="N32" s="139">
        <v>7354</v>
      </c>
      <c r="O32" s="139">
        <v>38620</v>
      </c>
      <c r="P32" s="139">
        <v>562</v>
      </c>
    </row>
  </sheetData>
  <mergeCells count="3">
    <mergeCell ref="C4:J4"/>
    <mergeCell ref="C5:F5"/>
    <mergeCell ref="G5:J5"/>
  </mergeCells>
  <pageMargins left="0.34375" right="0.125" top="0.46875" bottom="6.25E-2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5"/>
  <sheetViews>
    <sheetView view="pageLayout" topLeftCell="A4" zoomScaleSheetLayoutView="100" workbookViewId="0">
      <selection activeCell="A4" sqref="A4:R4"/>
    </sheetView>
  </sheetViews>
  <sheetFormatPr defaultRowHeight="15"/>
  <cols>
    <col min="1" max="1" width="5.7109375" customWidth="1"/>
    <col min="2" max="2" width="26.42578125" customWidth="1"/>
    <col min="3" max="3" width="9.85546875" customWidth="1"/>
    <col min="4" max="4" width="7.42578125" customWidth="1"/>
    <col min="5" max="5" width="7.7109375" customWidth="1"/>
    <col min="6" max="6" width="5.85546875" customWidth="1"/>
    <col min="7" max="7" width="7.42578125" customWidth="1"/>
    <col min="8" max="8" width="6.5703125" customWidth="1"/>
    <col min="9" max="9" width="7.5703125" customWidth="1"/>
    <col min="10" max="10" width="6.85546875" customWidth="1"/>
    <col min="11" max="11" width="5.85546875" customWidth="1"/>
    <col min="12" max="12" width="6.140625" customWidth="1"/>
    <col min="13" max="13" width="5.85546875" customWidth="1"/>
    <col min="14" max="14" width="5.42578125" customWidth="1"/>
  </cols>
  <sheetData>
    <row r="2" spans="1:18" ht="20.25">
      <c r="A2" s="265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 ht="15.75">
      <c r="A3" s="266" t="s">
        <v>75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8" ht="20.25">
      <c r="A4" s="267" t="s">
        <v>134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5"/>
      <c r="P4" s="265"/>
      <c r="Q4" s="265"/>
      <c r="R4" s="265"/>
    </row>
    <row r="5" spans="1:18">
      <c r="A5" s="2"/>
      <c r="B5" s="18"/>
      <c r="C5" s="87" t="s">
        <v>25</v>
      </c>
      <c r="D5" s="262" t="s">
        <v>80</v>
      </c>
      <c r="E5" s="263"/>
      <c r="F5" s="264"/>
      <c r="G5" s="87" t="s">
        <v>25</v>
      </c>
      <c r="H5" s="262" t="s">
        <v>81</v>
      </c>
      <c r="I5" s="263"/>
      <c r="J5" s="264"/>
      <c r="K5" s="87" t="s">
        <v>25</v>
      </c>
      <c r="L5" s="262" t="s">
        <v>82</v>
      </c>
      <c r="M5" s="263"/>
      <c r="N5" s="264"/>
      <c r="O5" s="64"/>
      <c r="P5" s="1"/>
      <c r="Q5" s="1"/>
      <c r="R5" s="1"/>
    </row>
    <row r="6" spans="1:18">
      <c r="A6" s="4" t="s">
        <v>1</v>
      </c>
      <c r="B6" s="19" t="s">
        <v>2</v>
      </c>
      <c r="C6" s="90"/>
      <c r="D6" s="88" t="s">
        <v>26</v>
      </c>
      <c r="E6" s="88" t="s">
        <v>27</v>
      </c>
      <c r="F6" s="91" t="s">
        <v>28</v>
      </c>
      <c r="G6" s="90"/>
      <c r="H6" s="88" t="s">
        <v>26</v>
      </c>
      <c r="I6" s="88" t="s">
        <v>27</v>
      </c>
      <c r="J6" s="91" t="s">
        <v>28</v>
      </c>
      <c r="K6" s="90"/>
      <c r="L6" s="88" t="s">
        <v>26</v>
      </c>
      <c r="M6" s="88" t="s">
        <v>27</v>
      </c>
      <c r="N6" s="91" t="s">
        <v>28</v>
      </c>
    </row>
    <row r="7" spans="1:18">
      <c r="A7" s="5" t="s">
        <v>6</v>
      </c>
      <c r="B7" s="20"/>
      <c r="C7" s="94"/>
      <c r="D7" s="92" t="s">
        <v>29</v>
      </c>
      <c r="E7" s="93" t="s">
        <v>29</v>
      </c>
      <c r="F7" s="95" t="s">
        <v>30</v>
      </c>
      <c r="G7" s="94"/>
      <c r="H7" s="92" t="s">
        <v>29</v>
      </c>
      <c r="I7" s="93" t="s">
        <v>29</v>
      </c>
      <c r="J7" s="95" t="s">
        <v>30</v>
      </c>
      <c r="K7" s="94"/>
      <c r="L7" s="92" t="s">
        <v>29</v>
      </c>
      <c r="M7" s="93" t="s">
        <v>29</v>
      </c>
      <c r="N7" s="95" t="s">
        <v>30</v>
      </c>
    </row>
    <row r="8" spans="1:18">
      <c r="A8" s="8">
        <v>1</v>
      </c>
      <c r="B8" s="21" t="s">
        <v>31</v>
      </c>
      <c r="C8" s="90"/>
      <c r="D8" s="97"/>
      <c r="E8" s="98"/>
      <c r="F8" s="99" t="e">
        <f>E8/D8*10</f>
        <v>#DIV/0!</v>
      </c>
      <c r="G8" s="90"/>
      <c r="H8" s="97"/>
      <c r="I8" s="98"/>
      <c r="J8" s="99" t="e">
        <f>I8/H8*10</f>
        <v>#DIV/0!</v>
      </c>
      <c r="K8" s="90"/>
      <c r="L8" s="97"/>
      <c r="M8" s="98"/>
      <c r="N8" s="99" t="e">
        <f>M8/L8*10</f>
        <v>#DIV/0!</v>
      </c>
    </row>
    <row r="9" spans="1:18">
      <c r="A9" s="7">
        <v>2</v>
      </c>
      <c r="B9" s="11" t="s">
        <v>32</v>
      </c>
      <c r="C9" s="99">
        <v>717</v>
      </c>
      <c r="D9" s="99">
        <v>717</v>
      </c>
      <c r="E9" s="173">
        <v>802.2</v>
      </c>
      <c r="F9" s="99">
        <f t="shared" ref="F9:F35" si="0">E9/D9*10</f>
        <v>11.188284518828453</v>
      </c>
      <c r="G9" s="99"/>
      <c r="H9" s="101"/>
      <c r="I9" s="102"/>
      <c r="J9" s="99" t="e">
        <f t="shared" ref="J9:J35" si="1">I9/H9*10</f>
        <v>#DIV/0!</v>
      </c>
      <c r="K9" s="99"/>
      <c r="L9" s="101"/>
      <c r="M9" s="102"/>
      <c r="N9" s="99" t="e">
        <f t="shared" ref="N9:N35" si="2">M9/L9*10</f>
        <v>#DIV/0!</v>
      </c>
    </row>
    <row r="10" spans="1:18">
      <c r="A10" s="7">
        <v>3</v>
      </c>
      <c r="B10" s="11" t="s">
        <v>33</v>
      </c>
      <c r="C10" s="94">
        <v>702</v>
      </c>
      <c r="D10" s="99">
        <v>702</v>
      </c>
      <c r="E10" s="104">
        <v>470.3</v>
      </c>
      <c r="F10" s="96">
        <f t="shared" si="0"/>
        <v>6.6994301994301999</v>
      </c>
      <c r="G10" s="103"/>
      <c r="H10" s="99"/>
      <c r="I10" s="104"/>
      <c r="J10" s="99" t="e">
        <f t="shared" si="1"/>
        <v>#DIV/0!</v>
      </c>
      <c r="K10" s="94"/>
      <c r="L10" s="99"/>
      <c r="M10" s="104"/>
      <c r="N10" s="99" t="e">
        <f t="shared" si="2"/>
        <v>#DIV/0!</v>
      </c>
    </row>
    <row r="11" spans="1:18">
      <c r="A11" s="7">
        <v>4</v>
      </c>
      <c r="B11" s="11" t="s">
        <v>9</v>
      </c>
      <c r="C11" s="81">
        <v>1263</v>
      </c>
      <c r="D11" s="81">
        <v>1263</v>
      </c>
      <c r="E11" s="106">
        <v>2039.2</v>
      </c>
      <c r="F11" s="96">
        <f t="shared" si="0"/>
        <v>16.145684877276327</v>
      </c>
      <c r="G11" s="79"/>
      <c r="H11" s="81"/>
      <c r="I11" s="106"/>
      <c r="J11" s="96" t="e">
        <f t="shared" si="1"/>
        <v>#DIV/0!</v>
      </c>
      <c r="K11" s="81"/>
      <c r="L11" s="81"/>
      <c r="M11" s="106"/>
      <c r="N11" s="96" t="e">
        <f t="shared" si="2"/>
        <v>#DIV/0!</v>
      </c>
    </row>
    <row r="12" spans="1:18">
      <c r="A12" s="7">
        <v>5</v>
      </c>
      <c r="B12" s="11" t="s">
        <v>34</v>
      </c>
      <c r="C12" s="78"/>
      <c r="D12" s="78"/>
      <c r="E12" s="100"/>
      <c r="F12" s="99" t="e">
        <f t="shared" si="0"/>
        <v>#DIV/0!</v>
      </c>
      <c r="G12" s="107"/>
      <c r="H12" s="78"/>
      <c r="I12" s="98"/>
      <c r="J12" s="99" t="e">
        <f t="shared" si="1"/>
        <v>#DIV/0!</v>
      </c>
      <c r="K12" s="107"/>
      <c r="L12" s="78"/>
      <c r="M12" s="98"/>
      <c r="N12" s="99" t="e">
        <f t="shared" si="2"/>
        <v>#DIV/0!</v>
      </c>
    </row>
    <row r="13" spans="1:18">
      <c r="A13" s="7">
        <v>6</v>
      </c>
      <c r="B13" s="11" t="s">
        <v>10</v>
      </c>
      <c r="C13" s="83">
        <v>6268</v>
      </c>
      <c r="D13" s="83">
        <v>6268</v>
      </c>
      <c r="E13" s="173">
        <v>12183.9</v>
      </c>
      <c r="F13" s="96">
        <f t="shared" si="0"/>
        <v>19.438257817485642</v>
      </c>
      <c r="G13" s="84"/>
      <c r="H13" s="80"/>
      <c r="I13" s="102"/>
      <c r="J13" s="99" t="e">
        <f t="shared" si="1"/>
        <v>#DIV/0!</v>
      </c>
      <c r="K13" s="83">
        <v>669</v>
      </c>
      <c r="L13" s="83">
        <v>669</v>
      </c>
      <c r="M13" s="173">
        <v>1737.7</v>
      </c>
      <c r="N13" s="99">
        <f t="shared" si="2"/>
        <v>25.974588938714497</v>
      </c>
    </row>
    <row r="14" spans="1:18">
      <c r="A14" s="7">
        <v>7</v>
      </c>
      <c r="B14" s="11" t="s">
        <v>11</v>
      </c>
      <c r="C14" s="80"/>
      <c r="D14" s="80"/>
      <c r="E14" s="102"/>
      <c r="F14" s="99" t="e">
        <f t="shared" si="0"/>
        <v>#DIV/0!</v>
      </c>
      <c r="G14" s="83"/>
      <c r="H14" s="80"/>
      <c r="I14" s="102"/>
      <c r="J14" s="99" t="e">
        <f t="shared" si="1"/>
        <v>#DIV/0!</v>
      </c>
      <c r="K14" s="83"/>
      <c r="L14" s="80"/>
      <c r="M14" s="102"/>
      <c r="N14" s="99" t="e">
        <f t="shared" si="2"/>
        <v>#DIV/0!</v>
      </c>
    </row>
    <row r="15" spans="1:18">
      <c r="A15" s="7">
        <v>8</v>
      </c>
      <c r="B15" s="11" t="s">
        <v>12</v>
      </c>
      <c r="C15" s="81">
        <v>1127</v>
      </c>
      <c r="D15" s="81">
        <v>1127</v>
      </c>
      <c r="E15" s="172">
        <v>1867.7</v>
      </c>
      <c r="F15" s="96">
        <f t="shared" si="0"/>
        <v>16.572315882874889</v>
      </c>
      <c r="G15" s="81"/>
      <c r="H15" s="81"/>
      <c r="I15" s="172"/>
      <c r="J15" s="96" t="e">
        <f t="shared" si="1"/>
        <v>#DIV/0!</v>
      </c>
      <c r="K15" s="81"/>
      <c r="L15" s="79"/>
      <c r="M15" s="108"/>
      <c r="N15" s="96" t="e">
        <f t="shared" si="2"/>
        <v>#DIV/0!</v>
      </c>
    </row>
    <row r="16" spans="1:18">
      <c r="A16" s="7">
        <v>9</v>
      </c>
      <c r="B16" s="11" t="s">
        <v>13</v>
      </c>
      <c r="C16" s="107">
        <v>455.6</v>
      </c>
      <c r="D16" s="107">
        <v>455.6</v>
      </c>
      <c r="E16" s="100">
        <v>782.3</v>
      </c>
      <c r="F16" s="99">
        <f t="shared" si="0"/>
        <v>17.170763827919227</v>
      </c>
      <c r="G16" s="107"/>
      <c r="H16" s="107"/>
      <c r="I16" s="100"/>
      <c r="J16" s="99" t="e">
        <f t="shared" si="1"/>
        <v>#DIV/0!</v>
      </c>
      <c r="K16" s="107"/>
      <c r="L16" s="78"/>
      <c r="M16" s="98"/>
      <c r="N16" s="99" t="e">
        <f t="shared" si="2"/>
        <v>#DIV/0!</v>
      </c>
    </row>
    <row r="17" spans="1:14">
      <c r="A17" s="7">
        <v>10</v>
      </c>
      <c r="B17" s="11" t="s">
        <v>14</v>
      </c>
      <c r="C17" s="83">
        <v>1880</v>
      </c>
      <c r="D17" s="83">
        <v>1880</v>
      </c>
      <c r="E17" s="173">
        <v>3379.2</v>
      </c>
      <c r="F17" s="96">
        <f t="shared" si="0"/>
        <v>17.97446808510638</v>
      </c>
      <c r="G17" s="83"/>
      <c r="H17" s="83"/>
      <c r="I17" s="160"/>
      <c r="J17" s="96" t="e">
        <f t="shared" si="1"/>
        <v>#DIV/0!</v>
      </c>
      <c r="K17" s="83"/>
      <c r="L17" s="83"/>
      <c r="M17" s="160"/>
      <c r="N17" s="96" t="e">
        <f t="shared" si="2"/>
        <v>#DIV/0!</v>
      </c>
    </row>
    <row r="18" spans="1:14">
      <c r="A18" s="7">
        <v>11</v>
      </c>
      <c r="B18" s="11" t="s">
        <v>15</v>
      </c>
      <c r="C18" s="78"/>
      <c r="D18" s="78"/>
      <c r="E18" s="98"/>
      <c r="F18" s="96" t="e">
        <f t="shared" si="0"/>
        <v>#DIV/0!</v>
      </c>
      <c r="G18" s="107"/>
      <c r="H18" s="78"/>
      <c r="I18" s="98"/>
      <c r="J18" s="99" t="e">
        <f t="shared" si="1"/>
        <v>#DIV/0!</v>
      </c>
      <c r="K18" s="107"/>
      <c r="L18" s="78"/>
      <c r="M18" s="98"/>
      <c r="N18" s="99" t="e">
        <f t="shared" si="2"/>
        <v>#DIV/0!</v>
      </c>
    </row>
    <row r="19" spans="1:14">
      <c r="A19" s="7">
        <v>12</v>
      </c>
      <c r="B19" s="11" t="s">
        <v>16</v>
      </c>
      <c r="C19" s="83">
        <v>2359</v>
      </c>
      <c r="D19" s="83">
        <v>2359</v>
      </c>
      <c r="E19" s="173">
        <v>4182</v>
      </c>
      <c r="F19" s="103">
        <f t="shared" si="0"/>
        <v>17.727850784230604</v>
      </c>
      <c r="G19" s="84"/>
      <c r="H19" s="83"/>
      <c r="I19" s="160"/>
      <c r="J19" s="94" t="e">
        <f t="shared" si="1"/>
        <v>#DIV/0!</v>
      </c>
      <c r="K19" s="83"/>
      <c r="L19" s="80"/>
      <c r="M19" s="102"/>
      <c r="N19" s="94" t="e">
        <f t="shared" si="2"/>
        <v>#DIV/0!</v>
      </c>
    </row>
    <row r="20" spans="1:14">
      <c r="A20" s="7">
        <v>13</v>
      </c>
      <c r="B20" s="22" t="s">
        <v>17</v>
      </c>
      <c r="C20" s="107">
        <v>616</v>
      </c>
      <c r="D20" s="107">
        <v>616</v>
      </c>
      <c r="E20" s="100">
        <v>852.7</v>
      </c>
      <c r="F20" s="103">
        <f t="shared" si="0"/>
        <v>13.842532467532468</v>
      </c>
      <c r="G20" s="107"/>
      <c r="H20" s="78"/>
      <c r="I20" s="98"/>
      <c r="J20" s="94" t="e">
        <f t="shared" si="1"/>
        <v>#DIV/0!</v>
      </c>
      <c r="K20" s="107"/>
      <c r="L20" s="78"/>
      <c r="M20" s="98"/>
      <c r="N20" s="94" t="e">
        <f t="shared" si="2"/>
        <v>#DIV/0!</v>
      </c>
    </row>
    <row r="21" spans="1:14">
      <c r="A21" s="7">
        <v>14</v>
      </c>
      <c r="B21" s="11" t="s">
        <v>19</v>
      </c>
      <c r="C21" s="83">
        <v>640</v>
      </c>
      <c r="D21" s="83">
        <v>640</v>
      </c>
      <c r="E21" s="99">
        <v>949</v>
      </c>
      <c r="F21" s="96">
        <f t="shared" si="0"/>
        <v>14.828125</v>
      </c>
      <c r="G21" s="112">
        <v>847</v>
      </c>
      <c r="H21" s="112">
        <v>847</v>
      </c>
      <c r="I21" s="99">
        <v>1703</v>
      </c>
      <c r="J21" s="99">
        <f t="shared" si="1"/>
        <v>20.106257378984651</v>
      </c>
      <c r="K21" s="83"/>
      <c r="L21" s="83"/>
      <c r="M21" s="99"/>
      <c r="N21" s="99" t="e">
        <f t="shared" si="2"/>
        <v>#DIV/0!</v>
      </c>
    </row>
    <row r="22" spans="1:14">
      <c r="A22" s="7">
        <v>15</v>
      </c>
      <c r="B22" s="11" t="s">
        <v>106</v>
      </c>
      <c r="C22" s="190"/>
      <c r="D22" s="78"/>
      <c r="E22" s="98"/>
      <c r="F22" s="94" t="e">
        <f t="shared" si="0"/>
        <v>#DIV/0!</v>
      </c>
      <c r="G22" s="107"/>
      <c r="H22" s="78"/>
      <c r="I22" s="98"/>
      <c r="J22" s="94" t="e">
        <f t="shared" si="1"/>
        <v>#DIV/0!</v>
      </c>
      <c r="K22" s="107"/>
      <c r="L22" s="78"/>
      <c r="M22" s="98"/>
      <c r="N22" s="94" t="e">
        <f t="shared" si="2"/>
        <v>#DIV/0!</v>
      </c>
    </row>
    <row r="23" spans="1:14">
      <c r="A23" s="7">
        <v>16</v>
      </c>
      <c r="B23" s="11" t="s">
        <v>64</v>
      </c>
      <c r="C23" s="80"/>
      <c r="D23" s="83"/>
      <c r="E23" s="160"/>
      <c r="F23" s="103" t="e">
        <f t="shared" si="0"/>
        <v>#DIV/0!</v>
      </c>
      <c r="G23" s="83"/>
      <c r="H23" s="83"/>
      <c r="I23" s="160"/>
      <c r="J23" s="103" t="e">
        <f t="shared" si="1"/>
        <v>#DIV/0!</v>
      </c>
      <c r="K23" s="83"/>
      <c r="L23" s="83"/>
      <c r="M23" s="160"/>
      <c r="N23" s="103" t="e">
        <f t="shared" si="2"/>
        <v>#DIV/0!</v>
      </c>
    </row>
    <row r="24" spans="1:14">
      <c r="A24" s="7">
        <v>17</v>
      </c>
      <c r="B24" s="11" t="s">
        <v>113</v>
      </c>
      <c r="C24" s="80"/>
      <c r="D24" s="80"/>
      <c r="E24" s="102"/>
      <c r="F24" s="94" t="e">
        <f t="shared" si="0"/>
        <v>#DIV/0!</v>
      </c>
      <c r="G24" s="83"/>
      <c r="H24" s="80"/>
      <c r="I24" s="102"/>
      <c r="J24" s="94" t="e">
        <f t="shared" si="1"/>
        <v>#DIV/0!</v>
      </c>
      <c r="K24" s="83"/>
      <c r="L24" s="80"/>
      <c r="M24" s="102"/>
      <c r="N24" s="94" t="e">
        <f t="shared" si="2"/>
        <v>#DIV/0!</v>
      </c>
    </row>
    <row r="25" spans="1:14">
      <c r="A25" s="7">
        <v>18</v>
      </c>
      <c r="B25" s="11" t="s">
        <v>65</v>
      </c>
      <c r="C25" s="80"/>
      <c r="D25" s="80"/>
      <c r="E25" s="101"/>
      <c r="F25" s="94" t="e">
        <f t="shared" si="0"/>
        <v>#DIV/0!</v>
      </c>
      <c r="G25" s="83"/>
      <c r="H25" s="80"/>
      <c r="I25" s="101"/>
      <c r="J25" s="94" t="e">
        <f t="shared" si="1"/>
        <v>#DIV/0!</v>
      </c>
      <c r="K25" s="83"/>
      <c r="L25" s="80"/>
      <c r="M25" s="101"/>
      <c r="N25" s="94" t="e">
        <f t="shared" si="2"/>
        <v>#DIV/0!</v>
      </c>
    </row>
    <row r="26" spans="1:14">
      <c r="A26" s="7">
        <v>19</v>
      </c>
      <c r="B26" s="11" t="s">
        <v>74</v>
      </c>
      <c r="C26" s="83"/>
      <c r="D26" s="80"/>
      <c r="E26" s="101"/>
      <c r="F26" s="94" t="e">
        <f t="shared" si="0"/>
        <v>#DIV/0!</v>
      </c>
      <c r="G26" s="83"/>
      <c r="H26" s="80"/>
      <c r="I26" s="101"/>
      <c r="J26" s="94" t="e">
        <f t="shared" si="1"/>
        <v>#DIV/0!</v>
      </c>
      <c r="K26" s="83"/>
      <c r="L26" s="80"/>
      <c r="M26" s="101"/>
      <c r="N26" s="94" t="e">
        <f t="shared" si="2"/>
        <v>#DIV/0!</v>
      </c>
    </row>
    <row r="27" spans="1:14">
      <c r="A27" s="7">
        <v>20</v>
      </c>
      <c r="B27" s="11" t="s">
        <v>112</v>
      </c>
      <c r="C27" s="83">
        <v>1033.9000000000001</v>
      </c>
      <c r="D27" s="83">
        <v>1033.9000000000001</v>
      </c>
      <c r="E27" s="99">
        <v>2377.12</v>
      </c>
      <c r="F27" s="94">
        <f t="shared" si="0"/>
        <v>22.991778702002126</v>
      </c>
      <c r="G27" s="84">
        <v>997.36</v>
      </c>
      <c r="H27" s="83">
        <v>997.4</v>
      </c>
      <c r="I27" s="99">
        <v>3586.04</v>
      </c>
      <c r="J27" s="94">
        <f>I27/H27*10</f>
        <v>35.953880088229397</v>
      </c>
      <c r="K27" s="83"/>
      <c r="L27" s="80"/>
      <c r="M27" s="101"/>
      <c r="N27" s="94" t="e">
        <f t="shared" si="2"/>
        <v>#DIV/0!</v>
      </c>
    </row>
    <row r="28" spans="1:14">
      <c r="A28" s="7">
        <v>21</v>
      </c>
      <c r="B28" s="11" t="s">
        <v>71</v>
      </c>
      <c r="C28" s="83">
        <v>370.76</v>
      </c>
      <c r="D28" s="83">
        <v>370.76</v>
      </c>
      <c r="E28" s="99">
        <v>37</v>
      </c>
      <c r="F28" s="94">
        <f t="shared" si="0"/>
        <v>0.99795015643542995</v>
      </c>
      <c r="G28" s="83">
        <v>97</v>
      </c>
      <c r="H28" s="83">
        <v>97</v>
      </c>
      <c r="I28" s="99">
        <v>136</v>
      </c>
      <c r="J28" s="94">
        <f t="shared" si="1"/>
        <v>14.020618556701031</v>
      </c>
      <c r="K28" s="83"/>
      <c r="L28" s="80"/>
      <c r="M28" s="101"/>
      <c r="N28" s="94" t="e">
        <f t="shared" si="2"/>
        <v>#DIV/0!</v>
      </c>
    </row>
    <row r="29" spans="1:14">
      <c r="A29" s="7">
        <v>22</v>
      </c>
      <c r="B29" s="42" t="s">
        <v>111</v>
      </c>
      <c r="C29" s="83"/>
      <c r="D29" s="80"/>
      <c r="E29" s="101"/>
      <c r="F29" s="94" t="e">
        <f t="shared" si="0"/>
        <v>#DIV/0!</v>
      </c>
      <c r="G29" s="83"/>
      <c r="H29" s="80"/>
      <c r="I29" s="101"/>
      <c r="J29" s="94" t="e">
        <f t="shared" si="1"/>
        <v>#DIV/0!</v>
      </c>
      <c r="K29" s="83"/>
      <c r="L29" s="80"/>
      <c r="M29" s="101"/>
      <c r="N29" s="94" t="e">
        <f t="shared" si="2"/>
        <v>#DIV/0!</v>
      </c>
    </row>
    <row r="30" spans="1:14">
      <c r="A30" s="7">
        <v>23</v>
      </c>
      <c r="B30" s="11" t="s">
        <v>20</v>
      </c>
      <c r="C30" s="83"/>
      <c r="D30" s="80"/>
      <c r="E30" s="101"/>
      <c r="F30" s="99" t="e">
        <f t="shared" si="0"/>
        <v>#DIV/0!</v>
      </c>
      <c r="G30" s="83"/>
      <c r="H30" s="80"/>
      <c r="I30" s="101"/>
      <c r="J30" s="99" t="e">
        <f t="shared" si="1"/>
        <v>#DIV/0!</v>
      </c>
      <c r="K30" s="83"/>
      <c r="L30" s="80"/>
      <c r="M30" s="101"/>
      <c r="N30" s="99" t="e">
        <f t="shared" si="2"/>
        <v>#DIV/0!</v>
      </c>
    </row>
    <row r="31" spans="1:14">
      <c r="A31" s="7">
        <v>24</v>
      </c>
      <c r="B31" s="15" t="s">
        <v>21</v>
      </c>
      <c r="C31" s="83">
        <f>SUM(C8:C30)</f>
        <v>17432.259999999998</v>
      </c>
      <c r="D31" s="167">
        <f>SUM(D8:D30)</f>
        <v>17432.259999999998</v>
      </c>
      <c r="E31" s="170">
        <f>SUM(E8:E30)</f>
        <v>29922.62</v>
      </c>
      <c r="F31" s="103">
        <f t="shared" si="0"/>
        <v>17.165083586408191</v>
      </c>
      <c r="G31" s="84">
        <f>SUM(G8:G30)</f>
        <v>1941.3600000000001</v>
      </c>
      <c r="H31" s="112">
        <f>SUM(H8:H30)</f>
        <v>1941.4</v>
      </c>
      <c r="I31" s="168">
        <f>SUM(I8:I30)</f>
        <v>5425.04</v>
      </c>
      <c r="J31" s="103">
        <f t="shared" si="1"/>
        <v>27.943957968476354</v>
      </c>
      <c r="K31" s="83">
        <f>SUM(K8:K30)</f>
        <v>669</v>
      </c>
      <c r="L31" s="112">
        <f>SUM(L8:L30)</f>
        <v>669</v>
      </c>
      <c r="M31" s="169">
        <f>SUM(M8:M30)</f>
        <v>1737.7</v>
      </c>
      <c r="N31" s="103">
        <f t="shared" si="2"/>
        <v>25.974588938714497</v>
      </c>
    </row>
    <row r="32" spans="1:14">
      <c r="A32" s="7">
        <v>25</v>
      </c>
      <c r="B32" s="11" t="s">
        <v>22</v>
      </c>
      <c r="C32" s="83">
        <v>1578</v>
      </c>
      <c r="D32" s="83">
        <v>1578</v>
      </c>
      <c r="E32" s="208">
        <v>1973</v>
      </c>
      <c r="F32" s="103">
        <f t="shared" si="0"/>
        <v>12.50316856780735</v>
      </c>
      <c r="G32" s="105"/>
      <c r="H32" s="80"/>
      <c r="I32" s="111"/>
      <c r="J32" s="110"/>
      <c r="K32" s="83">
        <v>323</v>
      </c>
      <c r="L32" s="83">
        <v>323</v>
      </c>
      <c r="M32" s="208">
        <v>762</v>
      </c>
      <c r="N32" s="103">
        <f t="shared" si="2"/>
        <v>23.591331269349848</v>
      </c>
    </row>
    <row r="33" spans="1:14">
      <c r="A33" s="7">
        <v>26</v>
      </c>
      <c r="B33" s="11" t="s">
        <v>23</v>
      </c>
      <c r="C33" s="80"/>
      <c r="D33" s="80"/>
      <c r="E33" s="102"/>
      <c r="F33" s="109" t="e">
        <f t="shared" si="0"/>
        <v>#DIV/0!</v>
      </c>
      <c r="G33" s="105"/>
      <c r="H33" s="80"/>
      <c r="I33" s="102"/>
      <c r="J33" s="109" t="e">
        <f t="shared" si="1"/>
        <v>#DIV/0!</v>
      </c>
      <c r="K33" s="80"/>
      <c r="L33" s="80"/>
      <c r="M33" s="102"/>
      <c r="N33" s="109" t="e">
        <f t="shared" si="2"/>
        <v>#DIV/0!</v>
      </c>
    </row>
    <row r="34" spans="1:14">
      <c r="A34" s="7">
        <v>27</v>
      </c>
      <c r="B34" s="15" t="s">
        <v>24</v>
      </c>
      <c r="C34" s="211">
        <f>SUM(C31:C33)</f>
        <v>19010.259999999998</v>
      </c>
      <c r="D34" s="167">
        <f>SUM(D31:D33)</f>
        <v>19010.259999999998</v>
      </c>
      <c r="E34" s="170">
        <f>SUM(E31:E33)</f>
        <v>31895.62</v>
      </c>
      <c r="F34" s="103">
        <f t="shared" si="0"/>
        <v>16.778108242601629</v>
      </c>
      <c r="G34" s="84">
        <f>SUM(G31:G33)</f>
        <v>1941.3600000000001</v>
      </c>
      <c r="H34" s="112">
        <f>SUM(H31:H33)</f>
        <v>1941.4</v>
      </c>
      <c r="I34" s="169">
        <f>SUM(I31:I33)</f>
        <v>5425.04</v>
      </c>
      <c r="J34" s="103">
        <f t="shared" si="1"/>
        <v>27.943957968476354</v>
      </c>
      <c r="K34" s="112">
        <f>SUM(K31:K33)</f>
        <v>992</v>
      </c>
      <c r="L34" s="112">
        <f>SUM(L31:L33)</f>
        <v>992</v>
      </c>
      <c r="M34" s="169">
        <f>SUM(M31:M33)</f>
        <v>2499.6999999999998</v>
      </c>
      <c r="N34" s="103">
        <f t="shared" si="2"/>
        <v>25.198588709677416</v>
      </c>
    </row>
    <row r="35" spans="1:14">
      <c r="A35" s="7">
        <v>28</v>
      </c>
      <c r="B35" s="15" t="s">
        <v>116</v>
      </c>
      <c r="C35" s="198">
        <v>16220</v>
      </c>
      <c r="D35" s="81">
        <v>16220</v>
      </c>
      <c r="E35" s="200">
        <v>14601</v>
      </c>
      <c r="F35" s="103">
        <f t="shared" si="0"/>
        <v>9.0018495684340323</v>
      </c>
      <c r="G35" s="198">
        <v>213.8</v>
      </c>
      <c r="H35" s="81">
        <v>214</v>
      </c>
      <c r="I35" s="199">
        <v>186</v>
      </c>
      <c r="J35" s="103">
        <f t="shared" si="1"/>
        <v>8.6915887850467293</v>
      </c>
      <c r="K35" s="198">
        <v>472</v>
      </c>
      <c r="L35" s="81">
        <v>472</v>
      </c>
      <c r="M35" s="200">
        <v>487.1</v>
      </c>
      <c r="N35" s="103">
        <f t="shared" si="2"/>
        <v>10.319915254237289</v>
      </c>
    </row>
  </sheetData>
  <mergeCells count="6">
    <mergeCell ref="D5:F5"/>
    <mergeCell ref="H5:J5"/>
    <mergeCell ref="L5:N5"/>
    <mergeCell ref="A2:R2"/>
    <mergeCell ref="A3:R3"/>
    <mergeCell ref="A4:R4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3"/>
  <sheetViews>
    <sheetView view="pageLayout" workbookViewId="0">
      <selection activeCell="B4" sqref="B4:N4"/>
    </sheetView>
  </sheetViews>
  <sheetFormatPr defaultRowHeight="15"/>
  <cols>
    <col min="1" max="1" width="4.7109375" customWidth="1"/>
    <col min="2" max="2" width="23.85546875" customWidth="1"/>
    <col min="3" max="4" width="7.85546875" customWidth="1"/>
    <col min="5" max="5" width="7.28515625" customWidth="1"/>
    <col min="6" max="6" width="7.710937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45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1:17" ht="15.75">
      <c r="B3" s="266" t="s">
        <v>101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</row>
    <row r="4" spans="1:17" ht="15.75">
      <c r="B4" s="266" t="s">
        <v>138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</row>
    <row r="5" spans="1:17" ht="15.75">
      <c r="A5" s="2"/>
      <c r="B5" s="148"/>
      <c r="C5" s="141" t="s">
        <v>25</v>
      </c>
      <c r="D5" s="141" t="s">
        <v>83</v>
      </c>
      <c r="E5" s="141" t="s">
        <v>83</v>
      </c>
      <c r="F5" s="268" t="s">
        <v>84</v>
      </c>
      <c r="G5" s="269"/>
      <c r="H5" s="269"/>
      <c r="I5" s="269"/>
      <c r="J5" s="269"/>
      <c r="K5" s="269"/>
      <c r="L5" s="270"/>
      <c r="M5" s="144"/>
      <c r="N5" s="142" t="s">
        <v>85</v>
      </c>
      <c r="O5" s="143"/>
      <c r="P5" s="143"/>
      <c r="Q5" s="144"/>
    </row>
    <row r="6" spans="1:17">
      <c r="A6" s="4" t="s">
        <v>1</v>
      </c>
      <c r="B6" s="149" t="s">
        <v>2</v>
      </c>
      <c r="C6" s="151" t="s">
        <v>86</v>
      </c>
      <c r="D6" s="151" t="s">
        <v>5</v>
      </c>
      <c r="E6" s="145" t="s">
        <v>93</v>
      </c>
      <c r="F6" s="88" t="s">
        <v>87</v>
      </c>
      <c r="G6" s="88" t="s">
        <v>88</v>
      </c>
      <c r="H6" s="88" t="s">
        <v>89</v>
      </c>
      <c r="I6" s="88" t="s">
        <v>83</v>
      </c>
      <c r="J6" s="88" t="s">
        <v>103</v>
      </c>
      <c r="K6" s="88" t="s">
        <v>90</v>
      </c>
      <c r="L6" s="88" t="s">
        <v>90</v>
      </c>
      <c r="M6" s="89" t="s">
        <v>103</v>
      </c>
      <c r="N6" s="146" t="s">
        <v>91</v>
      </c>
      <c r="O6" s="146" t="s">
        <v>91</v>
      </c>
      <c r="P6" s="146" t="s">
        <v>91</v>
      </c>
      <c r="Q6" s="146" t="s">
        <v>91</v>
      </c>
    </row>
    <row r="7" spans="1:17">
      <c r="A7" s="5" t="s">
        <v>6</v>
      </c>
      <c r="B7" s="150"/>
      <c r="C7" s="152" t="s">
        <v>53</v>
      </c>
      <c r="D7" s="152" t="s">
        <v>92</v>
      </c>
      <c r="E7" s="147" t="s">
        <v>114</v>
      </c>
      <c r="F7" s="113"/>
      <c r="G7" s="113" t="s">
        <v>92</v>
      </c>
      <c r="H7" s="113" t="s">
        <v>93</v>
      </c>
      <c r="I7" s="146" t="s">
        <v>94</v>
      </c>
      <c r="J7" s="146" t="s">
        <v>95</v>
      </c>
      <c r="K7" s="146" t="s">
        <v>102</v>
      </c>
      <c r="L7" s="146" t="s">
        <v>96</v>
      </c>
      <c r="M7" s="146" t="s">
        <v>97</v>
      </c>
      <c r="N7" s="146" t="s">
        <v>98</v>
      </c>
      <c r="O7" s="146" t="s">
        <v>99</v>
      </c>
      <c r="P7" s="146" t="s">
        <v>100</v>
      </c>
      <c r="Q7" s="146" t="s">
        <v>104</v>
      </c>
    </row>
    <row r="8" spans="1:17">
      <c r="A8" s="40">
        <v>1</v>
      </c>
      <c r="B8" s="40" t="s">
        <v>31</v>
      </c>
      <c r="C8" s="191"/>
      <c r="D8" s="191"/>
      <c r="E8" s="139"/>
      <c r="F8" s="154">
        <f>G8+L8+M8</f>
        <v>75</v>
      </c>
      <c r="G8" s="154">
        <f>I8+J8+K8</f>
        <v>75</v>
      </c>
      <c r="H8" s="154"/>
      <c r="I8" s="154">
        <v>75</v>
      </c>
      <c r="J8" s="139"/>
      <c r="K8" s="139"/>
      <c r="L8" s="139"/>
      <c r="M8" s="139">
        <f>N8+O8+P8+Q8</f>
        <v>0</v>
      </c>
      <c r="N8" s="139"/>
      <c r="O8" s="139"/>
      <c r="P8" s="139"/>
      <c r="Q8" s="139"/>
    </row>
    <row r="9" spans="1:17">
      <c r="A9" s="42">
        <v>2</v>
      </c>
      <c r="B9" s="42" t="s">
        <v>32</v>
      </c>
      <c r="C9" s="191">
        <v>3663</v>
      </c>
      <c r="D9" s="191">
        <v>3663</v>
      </c>
      <c r="E9" s="139"/>
      <c r="F9" s="154">
        <f t="shared" ref="F9:F31" si="0">G9+L9+M9</f>
        <v>4467</v>
      </c>
      <c r="G9" s="154">
        <f t="shared" ref="G9:G31" si="1">I9+J9+K9</f>
        <v>4467</v>
      </c>
      <c r="H9" s="154"/>
      <c r="I9" s="154">
        <v>4467</v>
      </c>
      <c r="J9" s="139"/>
      <c r="K9" s="139"/>
      <c r="L9" s="139"/>
      <c r="M9" s="139">
        <f t="shared" ref="M9:M31" si="2">N9+O9+P9+Q9</f>
        <v>0</v>
      </c>
      <c r="N9" s="139"/>
      <c r="O9" s="139"/>
      <c r="P9" s="139"/>
      <c r="Q9" s="139"/>
    </row>
    <row r="10" spans="1:17">
      <c r="A10" s="42">
        <v>3</v>
      </c>
      <c r="B10" s="42" t="s">
        <v>33</v>
      </c>
      <c r="C10" s="206">
        <v>2549</v>
      </c>
      <c r="D10" s="206">
        <v>2549</v>
      </c>
      <c r="E10" s="154"/>
      <c r="F10" s="154">
        <f t="shared" si="0"/>
        <v>2549</v>
      </c>
      <c r="G10" s="154">
        <f t="shared" si="1"/>
        <v>2549</v>
      </c>
      <c r="H10" s="154">
        <v>2549</v>
      </c>
      <c r="I10" s="154">
        <v>2549</v>
      </c>
      <c r="J10" s="139"/>
      <c r="K10" s="139"/>
      <c r="L10" s="154"/>
      <c r="M10" s="139">
        <f t="shared" si="2"/>
        <v>0</v>
      </c>
      <c r="N10" s="139"/>
      <c r="O10" s="139"/>
      <c r="P10" s="139"/>
      <c r="Q10" s="139"/>
    </row>
    <row r="11" spans="1:17">
      <c r="A11" s="42">
        <v>4</v>
      </c>
      <c r="B11" s="42" t="s">
        <v>50</v>
      </c>
      <c r="C11" s="206">
        <v>3879</v>
      </c>
      <c r="D11" s="204">
        <v>3170</v>
      </c>
      <c r="E11" s="154"/>
      <c r="F11" s="154">
        <f t="shared" si="0"/>
        <v>3340</v>
      </c>
      <c r="G11" s="154">
        <f t="shared" si="1"/>
        <v>2863</v>
      </c>
      <c r="H11" s="154">
        <v>3340</v>
      </c>
      <c r="I11" s="154">
        <v>2500</v>
      </c>
      <c r="J11" s="154">
        <v>363</v>
      </c>
      <c r="K11" s="139"/>
      <c r="L11" s="154">
        <v>477</v>
      </c>
      <c r="M11" s="139">
        <f t="shared" si="2"/>
        <v>0</v>
      </c>
      <c r="N11" s="139"/>
      <c r="O11" s="139"/>
      <c r="P11" s="139"/>
      <c r="Q11" s="139"/>
    </row>
    <row r="12" spans="1:17">
      <c r="A12" s="42">
        <v>6</v>
      </c>
      <c r="B12" s="42" t="s">
        <v>10</v>
      </c>
      <c r="C12" s="206">
        <v>16801</v>
      </c>
      <c r="D12" s="204">
        <v>16801</v>
      </c>
      <c r="E12" s="154"/>
      <c r="F12" s="154">
        <f t="shared" si="0"/>
        <v>17392</v>
      </c>
      <c r="G12" s="154">
        <v>17113</v>
      </c>
      <c r="H12" s="154">
        <v>16201</v>
      </c>
      <c r="I12" s="154">
        <v>15427</v>
      </c>
      <c r="J12" s="154">
        <v>495</v>
      </c>
      <c r="K12" s="154">
        <v>1191</v>
      </c>
      <c r="L12" s="154">
        <v>279</v>
      </c>
      <c r="M12" s="139">
        <f t="shared" si="2"/>
        <v>0</v>
      </c>
      <c r="N12" s="139"/>
      <c r="O12" s="139"/>
      <c r="P12" s="139"/>
      <c r="Q12" s="154"/>
    </row>
    <row r="13" spans="1:17">
      <c r="A13" s="42">
        <v>7</v>
      </c>
      <c r="B13" s="42" t="s">
        <v>11</v>
      </c>
      <c r="C13" s="212">
        <v>766</v>
      </c>
      <c r="D13" s="204">
        <v>766</v>
      </c>
      <c r="E13" s="154"/>
      <c r="F13" s="154">
        <f t="shared" si="0"/>
        <v>800</v>
      </c>
      <c r="G13" s="154">
        <f t="shared" si="1"/>
        <v>800</v>
      </c>
      <c r="H13" s="154"/>
      <c r="I13" s="154">
        <v>800</v>
      </c>
      <c r="J13" s="139"/>
      <c r="K13" s="139"/>
      <c r="L13" s="139"/>
      <c r="M13" s="139">
        <f t="shared" si="2"/>
        <v>0</v>
      </c>
      <c r="N13" s="139"/>
      <c r="O13" s="139"/>
      <c r="P13" s="139"/>
      <c r="Q13" s="139"/>
    </row>
    <row r="14" spans="1:17">
      <c r="A14" s="42">
        <v>8</v>
      </c>
      <c r="B14" s="42" t="s">
        <v>12</v>
      </c>
      <c r="C14" s="207">
        <v>5875</v>
      </c>
      <c r="D14" s="204">
        <v>4836.5</v>
      </c>
      <c r="E14" s="154"/>
      <c r="F14" s="154">
        <f t="shared" si="0"/>
        <v>5875.3</v>
      </c>
      <c r="G14" s="154">
        <f t="shared" si="1"/>
        <v>4836.5</v>
      </c>
      <c r="H14" s="154">
        <v>5875</v>
      </c>
      <c r="I14" s="154">
        <v>4836.5</v>
      </c>
      <c r="J14" s="139"/>
      <c r="K14" s="139"/>
      <c r="L14" s="154">
        <v>1038.8</v>
      </c>
      <c r="M14" s="139">
        <f t="shared" si="2"/>
        <v>0</v>
      </c>
      <c r="N14" s="139"/>
      <c r="O14" s="139"/>
      <c r="P14" s="139"/>
      <c r="Q14" s="139"/>
    </row>
    <row r="15" spans="1:17">
      <c r="A15" s="42">
        <v>9</v>
      </c>
      <c r="B15" s="42" t="s">
        <v>13</v>
      </c>
      <c r="C15" s="212">
        <v>4657</v>
      </c>
      <c r="D15" s="204">
        <v>4108.8999999999996</v>
      </c>
      <c r="E15" s="154"/>
      <c r="F15" s="154">
        <f t="shared" si="0"/>
        <v>4648.2</v>
      </c>
      <c r="G15" s="154">
        <f t="shared" si="1"/>
        <v>4099.7</v>
      </c>
      <c r="H15" s="154">
        <v>4648</v>
      </c>
      <c r="I15" s="154">
        <v>4099.7</v>
      </c>
      <c r="J15" s="139"/>
      <c r="K15" s="139"/>
      <c r="L15" s="154">
        <v>548.5</v>
      </c>
      <c r="M15" s="139">
        <f t="shared" si="2"/>
        <v>0</v>
      </c>
      <c r="N15" s="139"/>
      <c r="O15" s="139"/>
      <c r="P15" s="139"/>
      <c r="Q15" s="139"/>
    </row>
    <row r="16" spans="1:17">
      <c r="A16" s="42">
        <v>10</v>
      </c>
      <c r="B16" s="42" t="s">
        <v>14</v>
      </c>
      <c r="C16" s="207">
        <v>11909</v>
      </c>
      <c r="D16" s="204">
        <v>11909</v>
      </c>
      <c r="E16" s="154"/>
      <c r="F16" s="154">
        <f t="shared" si="0"/>
        <v>11905</v>
      </c>
      <c r="G16" s="154">
        <f t="shared" si="1"/>
        <v>11905</v>
      </c>
      <c r="H16" s="154">
        <v>11864</v>
      </c>
      <c r="I16" s="154">
        <v>10375</v>
      </c>
      <c r="J16" s="154">
        <v>1530</v>
      </c>
      <c r="K16" s="139"/>
      <c r="L16" s="154"/>
      <c r="M16" s="139">
        <f t="shared" si="2"/>
        <v>0</v>
      </c>
      <c r="N16" s="139"/>
      <c r="O16" s="139"/>
      <c r="P16" s="139"/>
      <c r="Q16" s="139"/>
    </row>
    <row r="17" spans="1:17">
      <c r="A17" s="42">
        <v>12</v>
      </c>
      <c r="B17" s="42" t="s">
        <v>16</v>
      </c>
      <c r="C17" s="207">
        <v>7039</v>
      </c>
      <c r="D17" s="204">
        <v>7039</v>
      </c>
      <c r="E17" s="154"/>
      <c r="F17" s="154">
        <f t="shared" si="0"/>
        <v>6368</v>
      </c>
      <c r="G17" s="154">
        <f t="shared" si="1"/>
        <v>6368</v>
      </c>
      <c r="H17" s="154">
        <v>6383</v>
      </c>
      <c r="I17" s="154">
        <v>5310</v>
      </c>
      <c r="J17" s="154">
        <v>1058</v>
      </c>
      <c r="K17" s="139"/>
      <c r="L17" s="154"/>
      <c r="M17" s="139">
        <f t="shared" si="2"/>
        <v>0</v>
      </c>
      <c r="N17" s="139"/>
      <c r="O17" s="139"/>
      <c r="P17" s="139"/>
      <c r="Q17" s="139"/>
    </row>
    <row r="18" spans="1:17">
      <c r="A18" s="42">
        <v>13</v>
      </c>
      <c r="B18" s="65" t="s">
        <v>17</v>
      </c>
      <c r="C18" s="203">
        <v>8407</v>
      </c>
      <c r="D18" s="204">
        <v>6980</v>
      </c>
      <c r="E18" s="154"/>
      <c r="F18" s="154">
        <f t="shared" si="0"/>
        <v>8407</v>
      </c>
      <c r="G18" s="154">
        <f t="shared" si="1"/>
        <v>6980</v>
      </c>
      <c r="H18" s="154">
        <v>8407</v>
      </c>
      <c r="I18" s="154">
        <v>6409</v>
      </c>
      <c r="J18" s="154">
        <v>521</v>
      </c>
      <c r="K18" s="154">
        <v>50</v>
      </c>
      <c r="L18" s="154">
        <v>396</v>
      </c>
      <c r="M18" s="154">
        <f t="shared" si="2"/>
        <v>1031</v>
      </c>
      <c r="N18" s="154">
        <v>300</v>
      </c>
      <c r="O18" s="154">
        <v>40</v>
      </c>
      <c r="P18" s="154">
        <v>691</v>
      </c>
      <c r="Q18" s="139"/>
    </row>
    <row r="19" spans="1:17">
      <c r="A19" s="42">
        <v>15</v>
      </c>
      <c r="B19" s="42" t="s">
        <v>51</v>
      </c>
      <c r="C19" s="209">
        <v>2851</v>
      </c>
      <c r="D19" s="204">
        <v>2150</v>
      </c>
      <c r="E19" s="154"/>
      <c r="F19" s="154">
        <f t="shared" si="0"/>
        <v>3434</v>
      </c>
      <c r="G19" s="154">
        <f t="shared" si="1"/>
        <v>2620</v>
      </c>
      <c r="H19" s="154">
        <v>2620</v>
      </c>
      <c r="I19" s="154">
        <v>2620</v>
      </c>
      <c r="J19" s="139"/>
      <c r="K19" s="139"/>
      <c r="L19" s="154">
        <v>814</v>
      </c>
      <c r="M19" s="154">
        <f t="shared" si="2"/>
        <v>0</v>
      </c>
      <c r="N19" s="139"/>
      <c r="O19" s="139"/>
      <c r="P19" s="139"/>
      <c r="Q19" s="139"/>
    </row>
    <row r="20" spans="1:17">
      <c r="A20" s="42">
        <v>16</v>
      </c>
      <c r="B20" s="42" t="s">
        <v>106</v>
      </c>
      <c r="C20" s="210">
        <v>100</v>
      </c>
      <c r="D20" s="204">
        <v>100</v>
      </c>
      <c r="E20" s="154"/>
      <c r="F20" s="154">
        <f t="shared" si="0"/>
        <v>100</v>
      </c>
      <c r="G20" s="154">
        <f t="shared" si="1"/>
        <v>100</v>
      </c>
      <c r="H20" s="154">
        <v>100</v>
      </c>
      <c r="I20" s="154">
        <v>100</v>
      </c>
      <c r="J20" s="139"/>
      <c r="K20" s="139"/>
      <c r="L20" s="139"/>
      <c r="M20" s="139">
        <f t="shared" si="2"/>
        <v>0</v>
      </c>
      <c r="N20" s="139"/>
      <c r="O20" s="139"/>
      <c r="P20" s="139"/>
      <c r="Q20" s="139"/>
    </row>
    <row r="21" spans="1:17">
      <c r="A21" s="42">
        <v>17</v>
      </c>
      <c r="B21" s="42" t="s">
        <v>111</v>
      </c>
      <c r="C21" s="210">
        <v>574</v>
      </c>
      <c r="D21" s="204">
        <v>202</v>
      </c>
      <c r="E21" s="154"/>
      <c r="F21" s="154">
        <f t="shared" si="0"/>
        <v>632</v>
      </c>
      <c r="G21" s="154">
        <f t="shared" si="1"/>
        <v>202</v>
      </c>
      <c r="H21" s="154"/>
      <c r="I21" s="154">
        <v>202</v>
      </c>
      <c r="J21" s="139"/>
      <c r="K21" s="139"/>
      <c r="L21" s="154">
        <v>430</v>
      </c>
      <c r="M21" s="139">
        <f t="shared" si="2"/>
        <v>0</v>
      </c>
      <c r="N21" s="139"/>
      <c r="O21" s="139"/>
      <c r="P21" s="139"/>
      <c r="Q21" s="139"/>
    </row>
    <row r="22" spans="1:17">
      <c r="A22" s="42">
        <v>18</v>
      </c>
      <c r="B22" s="11" t="s">
        <v>64</v>
      </c>
      <c r="C22" s="210">
        <v>200</v>
      </c>
      <c r="D22" s="204">
        <v>200</v>
      </c>
      <c r="E22" s="154"/>
      <c r="F22" s="154">
        <f t="shared" si="0"/>
        <v>200</v>
      </c>
      <c r="G22" s="154">
        <f t="shared" si="1"/>
        <v>200</v>
      </c>
      <c r="H22" s="154">
        <v>200</v>
      </c>
      <c r="I22" s="154">
        <v>200</v>
      </c>
      <c r="J22" s="139"/>
      <c r="K22" s="139"/>
      <c r="L22" s="139"/>
      <c r="M22" s="139">
        <f t="shared" si="2"/>
        <v>0</v>
      </c>
      <c r="N22" s="139"/>
      <c r="O22" s="139"/>
      <c r="P22" s="139"/>
      <c r="Q22" s="139"/>
    </row>
    <row r="23" spans="1:17">
      <c r="A23" s="42">
        <v>19</v>
      </c>
      <c r="B23" s="42" t="s">
        <v>67</v>
      </c>
      <c r="C23" s="206">
        <v>1166</v>
      </c>
      <c r="D23" s="204">
        <v>899</v>
      </c>
      <c r="E23" s="154"/>
      <c r="F23" s="154">
        <v>1166</v>
      </c>
      <c r="G23" s="154">
        <f t="shared" si="1"/>
        <v>899</v>
      </c>
      <c r="H23" s="154">
        <v>1166</v>
      </c>
      <c r="I23" s="154">
        <v>899</v>
      </c>
      <c r="J23" s="139"/>
      <c r="K23" s="139"/>
      <c r="L23" s="154">
        <v>267</v>
      </c>
      <c r="M23" s="139">
        <f t="shared" si="2"/>
        <v>0</v>
      </c>
      <c r="N23" s="139"/>
      <c r="O23" s="139"/>
      <c r="P23" s="139"/>
      <c r="Q23" s="139"/>
    </row>
    <row r="24" spans="1:17">
      <c r="A24" s="42">
        <v>20</v>
      </c>
      <c r="B24" s="42" t="s">
        <v>70</v>
      </c>
      <c r="C24" s="206">
        <v>4927</v>
      </c>
      <c r="D24" s="204">
        <v>4927</v>
      </c>
      <c r="E24" s="154"/>
      <c r="F24" s="154">
        <f t="shared" si="0"/>
        <v>5899.8</v>
      </c>
      <c r="G24" s="154">
        <f t="shared" si="1"/>
        <v>5899.8</v>
      </c>
      <c r="H24" s="154"/>
      <c r="I24" s="154">
        <v>4300</v>
      </c>
      <c r="J24" s="154">
        <v>1599.8</v>
      </c>
      <c r="K24" s="139"/>
      <c r="L24" s="139"/>
      <c r="M24" s="139">
        <f t="shared" si="2"/>
        <v>0</v>
      </c>
      <c r="N24" s="139"/>
      <c r="O24" s="139"/>
      <c r="P24" s="139"/>
      <c r="Q24" s="139"/>
    </row>
    <row r="25" spans="1:17">
      <c r="A25" s="42">
        <v>21</v>
      </c>
      <c r="B25" s="42" t="s">
        <v>112</v>
      </c>
      <c r="C25" s="206">
        <v>2764.6</v>
      </c>
      <c r="D25" s="116">
        <v>2764.6</v>
      </c>
      <c r="E25" s="83"/>
      <c r="F25" s="154">
        <f t="shared" si="0"/>
        <v>2761.4</v>
      </c>
      <c r="G25" s="154">
        <f t="shared" si="1"/>
        <v>2761.4</v>
      </c>
      <c r="H25" s="83">
        <v>2761</v>
      </c>
      <c r="I25" s="83">
        <v>2363.29</v>
      </c>
      <c r="J25" s="83">
        <v>398.11</v>
      </c>
      <c r="K25" s="80"/>
      <c r="L25" s="80"/>
      <c r="M25" s="139">
        <f t="shared" si="2"/>
        <v>0</v>
      </c>
      <c r="N25" s="80"/>
      <c r="O25" s="80"/>
      <c r="P25" s="80"/>
      <c r="Q25" s="80"/>
    </row>
    <row r="26" spans="1:17">
      <c r="A26" s="42">
        <v>22</v>
      </c>
      <c r="B26" s="42" t="s">
        <v>71</v>
      </c>
      <c r="C26" s="206">
        <v>941</v>
      </c>
      <c r="D26" s="204">
        <v>798</v>
      </c>
      <c r="E26" s="154"/>
      <c r="F26" s="154">
        <f t="shared" si="0"/>
        <v>1121</v>
      </c>
      <c r="G26" s="154">
        <f t="shared" si="1"/>
        <v>798</v>
      </c>
      <c r="H26" s="154">
        <v>798</v>
      </c>
      <c r="I26" s="154">
        <v>798</v>
      </c>
      <c r="J26" s="139"/>
      <c r="K26" s="139"/>
      <c r="L26" s="154">
        <v>323</v>
      </c>
      <c r="M26" s="139">
        <f t="shared" si="2"/>
        <v>0</v>
      </c>
      <c r="N26" s="139"/>
      <c r="O26" s="139"/>
      <c r="P26" s="139"/>
      <c r="Q26" s="139"/>
    </row>
    <row r="27" spans="1:17">
      <c r="A27" s="42">
        <v>23</v>
      </c>
      <c r="B27" s="42" t="s">
        <v>107</v>
      </c>
      <c r="C27" s="203">
        <v>200</v>
      </c>
      <c r="D27" s="204">
        <v>200</v>
      </c>
      <c r="E27" s="154"/>
      <c r="F27" s="154">
        <f t="shared" si="0"/>
        <v>200</v>
      </c>
      <c r="G27" s="154">
        <f t="shared" si="1"/>
        <v>200</v>
      </c>
      <c r="H27" s="154">
        <v>200</v>
      </c>
      <c r="I27" s="154">
        <v>200</v>
      </c>
      <c r="J27" s="139"/>
      <c r="K27" s="139"/>
      <c r="L27" s="139"/>
      <c r="M27" s="139">
        <f t="shared" si="2"/>
        <v>0</v>
      </c>
      <c r="N27" s="139"/>
      <c r="O27" s="139"/>
      <c r="P27" s="139"/>
      <c r="Q27" s="139"/>
    </row>
    <row r="28" spans="1:17">
      <c r="A28" s="42">
        <v>24</v>
      </c>
      <c r="B28" s="42" t="s">
        <v>20</v>
      </c>
      <c r="C28" s="210">
        <v>0</v>
      </c>
      <c r="D28" s="213">
        <v>0</v>
      </c>
      <c r="E28" s="214"/>
      <c r="F28" s="154">
        <f t="shared" si="0"/>
        <v>0</v>
      </c>
      <c r="G28" s="154">
        <f t="shared" si="1"/>
        <v>0</v>
      </c>
      <c r="H28" s="153"/>
      <c r="I28" s="153"/>
      <c r="J28" s="153"/>
      <c r="K28" s="153"/>
      <c r="L28" s="153"/>
      <c r="M28" s="139">
        <f t="shared" si="2"/>
        <v>0</v>
      </c>
      <c r="N28" s="153"/>
      <c r="O28" s="153"/>
      <c r="P28" s="153"/>
      <c r="Q28" s="153"/>
    </row>
    <row r="29" spans="1:17">
      <c r="A29" s="42">
        <v>25</v>
      </c>
      <c r="B29" s="66" t="s">
        <v>21</v>
      </c>
      <c r="C29" s="183">
        <f>SUM(C8:C28)</f>
        <v>79268.600000000006</v>
      </c>
      <c r="D29" s="183">
        <f>SUM(D8:D28)</f>
        <v>74063</v>
      </c>
      <c r="E29" s="80">
        <f>SUM(E8:E28)</f>
        <v>0</v>
      </c>
      <c r="F29" s="154">
        <f t="shared" si="0"/>
        <v>81340.7</v>
      </c>
      <c r="G29" s="154">
        <f t="shared" si="1"/>
        <v>75736.399999999994</v>
      </c>
      <c r="H29" s="83">
        <f t="shared" ref="H29:L29" si="3">SUM(H8:H28)</f>
        <v>67112</v>
      </c>
      <c r="I29" s="83">
        <f t="shared" si="3"/>
        <v>68530.489999999991</v>
      </c>
      <c r="J29" s="83">
        <f t="shared" si="3"/>
        <v>5964.91</v>
      </c>
      <c r="K29" s="83">
        <f t="shared" si="3"/>
        <v>1241</v>
      </c>
      <c r="L29" s="83">
        <f t="shared" si="3"/>
        <v>4573.3</v>
      </c>
      <c r="M29" s="139">
        <f>SUM(M8:M28)</f>
        <v>1031</v>
      </c>
      <c r="N29" s="139">
        <f t="shared" ref="N29:Q29" si="4">SUM(N8:N28)</f>
        <v>300</v>
      </c>
      <c r="O29" s="139">
        <f t="shared" si="4"/>
        <v>40</v>
      </c>
      <c r="P29" s="139">
        <f t="shared" si="4"/>
        <v>691</v>
      </c>
      <c r="Q29" s="139">
        <f t="shared" si="4"/>
        <v>0</v>
      </c>
    </row>
    <row r="30" spans="1:17">
      <c r="A30" s="42">
        <v>26</v>
      </c>
      <c r="B30" s="42" t="s">
        <v>22</v>
      </c>
      <c r="C30" s="156">
        <v>20960</v>
      </c>
      <c r="D30" s="215">
        <v>20100</v>
      </c>
      <c r="E30" s="201"/>
      <c r="F30" s="154">
        <f t="shared" si="0"/>
        <v>20350</v>
      </c>
      <c r="G30" s="154">
        <f t="shared" si="1"/>
        <v>20100</v>
      </c>
      <c r="H30" s="201">
        <v>14850</v>
      </c>
      <c r="I30" s="201">
        <v>17500</v>
      </c>
      <c r="J30" s="201">
        <v>2600</v>
      </c>
      <c r="K30" s="24"/>
      <c r="L30" s="201">
        <v>250</v>
      </c>
      <c r="M30" s="139">
        <f t="shared" si="2"/>
        <v>0</v>
      </c>
      <c r="N30" s="24"/>
      <c r="O30" s="24"/>
      <c r="P30" s="24"/>
      <c r="Q30" s="24"/>
    </row>
    <row r="31" spans="1:17">
      <c r="A31" s="42">
        <v>27</v>
      </c>
      <c r="B31" s="42" t="s">
        <v>23</v>
      </c>
      <c r="C31" s="156">
        <v>565</v>
      </c>
      <c r="D31" s="215">
        <v>565</v>
      </c>
      <c r="E31" s="201"/>
      <c r="F31" s="154">
        <f t="shared" si="0"/>
        <v>565</v>
      </c>
      <c r="G31" s="154">
        <f t="shared" si="1"/>
        <v>565</v>
      </c>
      <c r="H31" s="201">
        <v>430</v>
      </c>
      <c r="I31" s="201">
        <v>565</v>
      </c>
      <c r="J31" s="24"/>
      <c r="K31" s="24"/>
      <c r="L31" s="24"/>
      <c r="M31" s="139">
        <f t="shared" si="2"/>
        <v>0</v>
      </c>
      <c r="N31" s="24"/>
      <c r="O31" s="24"/>
      <c r="P31" s="24"/>
      <c r="Q31" s="24"/>
    </row>
    <row r="32" spans="1:17">
      <c r="A32" s="24">
        <v>28</v>
      </c>
      <c r="B32" s="66" t="s">
        <v>24</v>
      </c>
      <c r="C32" s="193">
        <f>SUM(C29:C31)</f>
        <v>100793.60000000001</v>
      </c>
      <c r="D32" s="194">
        <f>SUM(D29:D31)</f>
        <v>94728</v>
      </c>
      <c r="E32" s="171">
        <f>SUM(E29:E31)</f>
        <v>0</v>
      </c>
      <c r="F32" s="240">
        <f>SUM(F29:F31)</f>
        <v>102255.7</v>
      </c>
      <c r="G32" s="202">
        <f t="shared" ref="G32:L32" si="5">SUM(G29:G31)</f>
        <v>96401.4</v>
      </c>
      <c r="H32" s="202">
        <f t="shared" si="5"/>
        <v>82392</v>
      </c>
      <c r="I32" s="202">
        <f t="shared" si="5"/>
        <v>86595.489999999991</v>
      </c>
      <c r="J32" s="202">
        <f t="shared" si="5"/>
        <v>8564.91</v>
      </c>
      <c r="K32" s="202">
        <f t="shared" si="5"/>
        <v>1241</v>
      </c>
      <c r="L32" s="202">
        <f t="shared" si="5"/>
        <v>4823.3</v>
      </c>
      <c r="M32" s="171">
        <f>SUM(M29:M31)</f>
        <v>1031</v>
      </c>
      <c r="N32" s="171">
        <f t="shared" ref="N32" si="6">SUM(N29:N31)</f>
        <v>300</v>
      </c>
      <c r="O32" s="171">
        <f t="shared" ref="O32" si="7">SUM(O29:O31)</f>
        <v>40</v>
      </c>
      <c r="P32" s="171">
        <f t="shared" ref="P32:Q32" si="8">SUM(P29:P31)</f>
        <v>691</v>
      </c>
      <c r="Q32" s="171">
        <f t="shared" si="8"/>
        <v>0</v>
      </c>
    </row>
    <row r="33" spans="1:17">
      <c r="A33" s="24">
        <v>29</v>
      </c>
      <c r="B33" s="66">
        <v>2020</v>
      </c>
      <c r="C33" s="195">
        <v>109248</v>
      </c>
      <c r="D33" s="192">
        <v>101116</v>
      </c>
      <c r="E33" s="24">
        <v>88192</v>
      </c>
      <c r="F33" s="205">
        <v>106371</v>
      </c>
      <c r="G33" s="171">
        <v>98273</v>
      </c>
      <c r="H33" s="24">
        <v>88222</v>
      </c>
      <c r="I33" s="24">
        <v>88491</v>
      </c>
      <c r="J33" s="24">
        <v>9782</v>
      </c>
      <c r="K33" s="24"/>
      <c r="L33" s="201">
        <v>5550</v>
      </c>
      <c r="M33" s="154">
        <v>2548</v>
      </c>
      <c r="N33" s="201">
        <v>635</v>
      </c>
      <c r="O33" s="201">
        <v>80</v>
      </c>
      <c r="P33" s="201">
        <v>964</v>
      </c>
      <c r="Q33" s="201">
        <v>869</v>
      </c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2021-11-09T05:09:39Z</dcterms:modified>
</cp:coreProperties>
</file>