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firstSheet="1" activeTab="3"/>
  </bookViews>
  <sheets>
    <sheet name="уборка" sheetId="1" r:id="rId1"/>
    <sheet name="уборка1" sheetId="2" r:id="rId2"/>
    <sheet name="уборка2" sheetId="3" r:id="rId3"/>
    <sheet name="молоко" sheetId="4" r:id="rId4"/>
    <sheet name="корма" sheetId="5" r:id="rId5"/>
    <sheet name="осадки" sheetId="6" r:id="rId6"/>
    <sheet name="подг. почвы" sheetId="7" r:id="rId7"/>
    <sheet name="технические" sheetId="8" r:id="rId8"/>
    <sheet name="Лист1" sheetId="9" r:id="rId9"/>
  </sheets>
  <calcPr calcId="125725"/>
</workbook>
</file>

<file path=xl/calcChain.xml><?xml version="1.0" encoding="utf-8"?>
<calcChain xmlns="http://schemas.openxmlformats.org/spreadsheetml/2006/main">
  <c r="D28" i="1"/>
  <c r="E28"/>
  <c r="E27"/>
  <c r="D27" s="1"/>
  <c r="F9" i="2"/>
  <c r="E8" i="1"/>
  <c r="E9"/>
  <c r="E10"/>
  <c r="E11"/>
  <c r="E12"/>
  <c r="E13"/>
  <c r="E14"/>
  <c r="E15"/>
  <c r="E16"/>
  <c r="E17"/>
  <c r="E18"/>
  <c r="E19"/>
  <c r="E20"/>
  <c r="E21"/>
  <c r="E22"/>
  <c r="E23"/>
  <c r="E24"/>
  <c r="G24" s="1"/>
  <c r="E25"/>
  <c r="E7"/>
  <c r="H21"/>
  <c r="H22"/>
  <c r="H23"/>
  <c r="H24"/>
  <c r="H25"/>
  <c r="H8"/>
  <c r="H9"/>
  <c r="H10"/>
  <c r="H11"/>
  <c r="H12"/>
  <c r="H13"/>
  <c r="H14"/>
  <c r="H15"/>
  <c r="H16"/>
  <c r="H17"/>
  <c r="H18"/>
  <c r="H19"/>
  <c r="H20"/>
  <c r="C23"/>
  <c r="C24"/>
  <c r="F17" i="8"/>
  <c r="N7" i="1"/>
  <c r="N8"/>
  <c r="F8" i="2"/>
  <c r="P27" i="8"/>
  <c r="P30" s="1"/>
  <c r="Q27"/>
  <c r="Q30" s="1"/>
  <c r="O27"/>
  <c r="O30" s="1"/>
  <c r="L27"/>
  <c r="L30" s="1"/>
  <c r="M27"/>
  <c r="M30" s="1"/>
  <c r="K27"/>
  <c r="K30" s="1"/>
  <c r="H27"/>
  <c r="H30" s="1"/>
  <c r="I27"/>
  <c r="I30" s="1"/>
  <c r="G27"/>
  <c r="G30" s="1"/>
  <c r="D27"/>
  <c r="D30" s="1"/>
  <c r="E27"/>
  <c r="E30" s="1"/>
  <c r="C27"/>
  <c r="C30" s="1"/>
  <c r="R29"/>
  <c r="R26"/>
  <c r="R25"/>
  <c r="R23"/>
  <c r="R22"/>
  <c r="R21"/>
  <c r="R20"/>
  <c r="R19"/>
  <c r="R18"/>
  <c r="R17"/>
  <c r="R16"/>
  <c r="R15"/>
  <c r="R14"/>
  <c r="R13"/>
  <c r="R12"/>
  <c r="R11"/>
  <c r="R10"/>
  <c r="R9"/>
  <c r="R8"/>
  <c r="R27" l="1"/>
  <c r="J30"/>
  <c r="R30"/>
  <c r="F30"/>
  <c r="N30"/>
  <c r="R28"/>
  <c r="N29"/>
  <c r="J29"/>
  <c r="F29"/>
  <c r="N27"/>
  <c r="J27"/>
  <c r="F27"/>
  <c r="N26"/>
  <c r="J26"/>
  <c r="F26"/>
  <c r="N25"/>
  <c r="J25"/>
  <c r="F25"/>
  <c r="N23"/>
  <c r="J23"/>
  <c r="F23"/>
  <c r="N22"/>
  <c r="J22"/>
  <c r="F22"/>
  <c r="N21"/>
  <c r="J21"/>
  <c r="F21"/>
  <c r="N20"/>
  <c r="J20"/>
  <c r="F20"/>
  <c r="N19"/>
  <c r="J19"/>
  <c r="F19"/>
  <c r="N18"/>
  <c r="J18"/>
  <c r="N17"/>
  <c r="J17"/>
  <c r="N16"/>
  <c r="J16"/>
  <c r="F16"/>
  <c r="N15"/>
  <c r="J15"/>
  <c r="F15"/>
  <c r="N14"/>
  <c r="J14"/>
  <c r="F14"/>
  <c r="N13"/>
  <c r="J13"/>
  <c r="F13"/>
  <c r="N12"/>
  <c r="J12"/>
  <c r="F12"/>
  <c r="N11"/>
  <c r="J11"/>
  <c r="F11"/>
  <c r="N10"/>
  <c r="J10"/>
  <c r="F10"/>
  <c r="N9"/>
  <c r="J9"/>
  <c r="F9"/>
  <c r="N8"/>
  <c r="J8"/>
  <c r="F8"/>
  <c r="F28" l="1"/>
  <c r="J28"/>
  <c r="N28"/>
  <c r="F26" i="1" l="1"/>
  <c r="F29" s="1"/>
  <c r="J7"/>
  <c r="J8"/>
  <c r="I26" i="2"/>
  <c r="H26"/>
  <c r="L26" i="1"/>
  <c r="L29" s="1"/>
  <c r="I26"/>
  <c r="I29" s="1"/>
  <c r="H27"/>
  <c r="H28"/>
  <c r="H7"/>
  <c r="D7"/>
  <c r="D9"/>
  <c r="D10"/>
  <c r="D11"/>
  <c r="D13"/>
  <c r="D14"/>
  <c r="D15"/>
  <c r="D16"/>
  <c r="D17"/>
  <c r="D18"/>
  <c r="D19"/>
  <c r="D20"/>
  <c r="D21"/>
  <c r="D22"/>
  <c r="D24"/>
  <c r="D25"/>
  <c r="C8"/>
  <c r="C9"/>
  <c r="C10"/>
  <c r="C11"/>
  <c r="C12"/>
  <c r="C13"/>
  <c r="C14"/>
  <c r="C15"/>
  <c r="C16"/>
  <c r="C17"/>
  <c r="C18"/>
  <c r="C19"/>
  <c r="C20"/>
  <c r="C21"/>
  <c r="C22"/>
  <c r="C25"/>
  <c r="C27"/>
  <c r="C28"/>
  <c r="C7"/>
  <c r="AF30" i="3"/>
  <c r="AB30"/>
  <c r="AF28"/>
  <c r="AB28"/>
  <c r="AF27"/>
  <c r="AB27"/>
  <c r="AE26"/>
  <c r="AE29" s="1"/>
  <c r="AD26"/>
  <c r="AD29" s="1"/>
  <c r="AC26"/>
  <c r="AC29" s="1"/>
  <c r="AA26"/>
  <c r="AA29" s="1"/>
  <c r="Z26"/>
  <c r="Z29" s="1"/>
  <c r="Y26"/>
  <c r="Y29" s="1"/>
  <c r="AF25"/>
  <c r="AB25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26"/>
  <c r="C29" s="1"/>
  <c r="V22" i="2"/>
  <c r="V24"/>
  <c r="R22"/>
  <c r="R24"/>
  <c r="J22"/>
  <c r="J24"/>
  <c r="F22"/>
  <c r="F24"/>
  <c r="V22" i="3"/>
  <c r="R22"/>
  <c r="N22"/>
  <c r="J22"/>
  <c r="F22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N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N30" i="1"/>
  <c r="K30"/>
  <c r="J30"/>
  <c r="G30"/>
  <c r="D26" i="5"/>
  <c r="D29" s="1"/>
  <c r="E26"/>
  <c r="E29" s="1"/>
  <c r="F26"/>
  <c r="F29" s="1"/>
  <c r="G26"/>
  <c r="G29" s="1"/>
  <c r="H26"/>
  <c r="H29" s="1"/>
  <c r="I26"/>
  <c r="I29" s="1"/>
  <c r="J26"/>
  <c r="J29" s="1"/>
  <c r="K26"/>
  <c r="K29" s="1"/>
  <c r="C26"/>
  <c r="C29" s="1"/>
  <c r="D20" i="4"/>
  <c r="C20"/>
  <c r="D19"/>
  <c r="C26" i="7"/>
  <c r="C29" s="1"/>
  <c r="E26"/>
  <c r="E29" s="1"/>
  <c r="F26"/>
  <c r="F29" s="1"/>
  <c r="G26"/>
  <c r="G29" s="1"/>
  <c r="H26"/>
  <c r="H29" s="1"/>
  <c r="I26"/>
  <c r="I29" s="1"/>
  <c r="J26"/>
  <c r="J29" s="1"/>
  <c r="K26"/>
  <c r="K29" s="1"/>
  <c r="D26"/>
  <c r="D29" s="1"/>
  <c r="D12" i="1" l="1"/>
  <c r="G12"/>
  <c r="D8"/>
  <c r="G8"/>
  <c r="K17"/>
  <c r="J29" i="3"/>
  <c r="R29"/>
  <c r="AF29"/>
  <c r="V26"/>
  <c r="AB29"/>
  <c r="AB26"/>
  <c r="AF26"/>
  <c r="U29"/>
  <c r="V29" s="1"/>
  <c r="F29"/>
  <c r="N29"/>
  <c r="F26"/>
  <c r="J26"/>
  <c r="N26"/>
  <c r="R26"/>
  <c r="O26" i="2" l="1"/>
  <c r="P26"/>
  <c r="Q26"/>
  <c r="N24" i="1"/>
  <c r="J24"/>
  <c r="N22"/>
  <c r="J22"/>
  <c r="G22"/>
  <c r="N21"/>
  <c r="J21"/>
  <c r="G21"/>
  <c r="K16"/>
  <c r="V30" i="2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21"/>
  <c r="J17" i="1"/>
  <c r="J29"/>
  <c r="J9"/>
  <c r="J10"/>
  <c r="J11"/>
  <c r="J12"/>
  <c r="J13"/>
  <c r="J14"/>
  <c r="J15"/>
  <c r="J16"/>
  <c r="J18"/>
  <c r="J19"/>
  <c r="J20"/>
  <c r="J26"/>
  <c r="J27"/>
  <c r="E26" i="2"/>
  <c r="H26" i="1" s="1"/>
  <c r="D26" i="2"/>
  <c r="E26" i="1" s="1"/>
  <c r="N19"/>
  <c r="N20"/>
  <c r="V26" i="2" l="1"/>
  <c r="K21" i="1"/>
  <c r="K22"/>
  <c r="K24"/>
  <c r="G16"/>
  <c r="G17"/>
  <c r="U29" i="2"/>
  <c r="V29" s="1"/>
  <c r="J25" i="1"/>
  <c r="J28"/>
  <c r="K19"/>
  <c r="K20"/>
  <c r="C19" i="4" l="1"/>
  <c r="F21" i="2" l="1"/>
  <c r="N21"/>
  <c r="J21"/>
  <c r="G20" i="1"/>
  <c r="G19"/>
  <c r="R30" i="2"/>
  <c r="R28"/>
  <c r="R27"/>
  <c r="R25"/>
  <c r="R20"/>
  <c r="R19"/>
  <c r="R18"/>
  <c r="R17"/>
  <c r="R16"/>
  <c r="R15"/>
  <c r="R14"/>
  <c r="R13"/>
  <c r="R12"/>
  <c r="R11"/>
  <c r="R10"/>
  <c r="R9"/>
  <c r="R8"/>
  <c r="R7"/>
  <c r="K7" i="1"/>
  <c r="K27"/>
  <c r="N27"/>
  <c r="F12" i="2"/>
  <c r="G14" i="1"/>
  <c r="K9"/>
  <c r="K8"/>
  <c r="G7"/>
  <c r="I21" i="4"/>
  <c r="F20"/>
  <c r="H20" s="1"/>
  <c r="E20"/>
  <c r="G20" s="1"/>
  <c r="D24"/>
  <c r="M24" s="1"/>
  <c r="C24"/>
  <c r="L24" s="1"/>
  <c r="N30" i="2"/>
  <c r="J30"/>
  <c r="F30"/>
  <c r="N28"/>
  <c r="J28"/>
  <c r="F28"/>
  <c r="N27"/>
  <c r="J27"/>
  <c r="F27"/>
  <c r="M26"/>
  <c r="M29" s="1"/>
  <c r="L26"/>
  <c r="L29" s="1"/>
  <c r="K26"/>
  <c r="K29" s="1"/>
  <c r="D26" i="1"/>
  <c r="G26" i="2"/>
  <c r="G29" s="1"/>
  <c r="E29"/>
  <c r="D29"/>
  <c r="E29" i="1" s="1"/>
  <c r="D29" s="1"/>
  <c r="C26" i="2"/>
  <c r="N25"/>
  <c r="J25"/>
  <c r="F25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N8"/>
  <c r="J8"/>
  <c r="N7"/>
  <c r="J7"/>
  <c r="F7"/>
  <c r="N29" i="1"/>
  <c r="G27"/>
  <c r="N26"/>
  <c r="N18"/>
  <c r="K18"/>
  <c r="G18"/>
  <c r="N17"/>
  <c r="N16"/>
  <c r="N15"/>
  <c r="K15"/>
  <c r="G15"/>
  <c r="N14"/>
  <c r="K14"/>
  <c r="N13"/>
  <c r="K13"/>
  <c r="G13"/>
  <c r="N12"/>
  <c r="K12"/>
  <c r="N11"/>
  <c r="K11"/>
  <c r="G11"/>
  <c r="N10"/>
  <c r="K10"/>
  <c r="G10"/>
  <c r="N9"/>
  <c r="G9"/>
  <c r="C26" l="1"/>
  <c r="G26" s="1"/>
  <c r="K26"/>
  <c r="O29" i="2"/>
  <c r="Q29"/>
  <c r="P29"/>
  <c r="I29"/>
  <c r="H29"/>
  <c r="C29"/>
  <c r="R26"/>
  <c r="F29"/>
  <c r="I20" i="4"/>
  <c r="F19"/>
  <c r="E19"/>
  <c r="N29" i="2"/>
  <c r="F26"/>
  <c r="J26"/>
  <c r="N26"/>
  <c r="N28" i="1"/>
  <c r="N25"/>
  <c r="C29" l="1"/>
  <c r="H29"/>
  <c r="R29" i="2"/>
  <c r="G28" i="1"/>
  <c r="J29" i="2"/>
  <c r="K25" i="1"/>
  <c r="G25"/>
  <c r="K28"/>
  <c r="F24" i="4"/>
  <c r="K24" s="1"/>
  <c r="H19"/>
  <c r="H24" s="1"/>
  <c r="E24"/>
  <c r="J24" s="1"/>
  <c r="G19"/>
  <c r="G29" i="1" l="1"/>
  <c r="K29"/>
  <c r="O24" i="4"/>
  <c r="G24"/>
  <c r="I19"/>
  <c r="I24" l="1"/>
  <c r="I25"/>
  <c r="N24"/>
</calcChain>
</file>

<file path=xl/sharedStrings.xml><?xml version="1.0" encoding="utf-8"?>
<sst xmlns="http://schemas.openxmlformats.org/spreadsheetml/2006/main" count="462" uniqueCount="145">
  <si>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</si>
  <si>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</si>
  <si>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</si>
  <si>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</si>
  <si>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</si>
  <si>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</si>
  <si>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</si>
  <si>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</si>
  <si>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</si>
  <si>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</si>
  <si>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</si>
  <si>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</si>
  <si>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</si>
  <si>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</si>
  <si>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</si>
  <si>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</si>
  <si>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</si>
  <si>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</si>
  <si>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</si>
  <si>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</si>
  <si>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</si>
  <si>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</si>
  <si>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</si>
  <si>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</si>
  <si>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</si>
  <si>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</si>
  <si>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</si>
  <si>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</si>
  <si>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</si>
  <si>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</si>
  <si>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</si>
  <si>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</si>
  <si>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</si>
  <si>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</si>
  <si>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</si>
  <si>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</si>
  <si>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</si>
  <si>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</si>
  <si>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</si>
  <si>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</si>
  <si>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</si>
  <si>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</si>
  <si>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</si>
  <si>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</si>
  <si>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</si>
  <si>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</si>
  <si>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</si>
  <si>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</si>
  <si>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</si>
  <si>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</si>
  <si>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</si>
  <si>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</si>
  <si>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</si>
  <si>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</si>
  <si>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</si>
  <si>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</si>
  <si>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</si>
  <si>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</si>
  <si>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</si>
  <si>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</si>
  <si>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</si>
  <si>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</si>
  <si>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</si>
  <si>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</si>
  <si>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</si>
  <si>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</si>
  <si>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</si>
  <si>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</si>
  <si>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</si>
  <si>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</si>
  <si>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</si>
  <si>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</si>
  <si>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</si>
  <si>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</si>
  <si>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</si>
  <si>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</si>
  <si>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</si>
  <si>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</si>
  <si>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</si>
  <si>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</si>
  <si>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Подготовка почвы под озимые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</si>
  <si>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</si>
  <si>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</si>
  <si>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</si>
  <si>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</si>
  <si>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</si>
  <si>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</si>
  <si>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</si>
  <si>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</si>
  <si>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</si>
  <si>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</si>
  <si>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</si>
  <si>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</si>
  <si>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</si>
  <si>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пара</t>
  </si>
  <si>
    <t>фосфорсодер.</t>
  </si>
  <si>
    <t>ООО "НОВА-СКХ"</t>
  </si>
  <si>
    <t>просо</t>
  </si>
  <si>
    <t>ООО Агросоюз"</t>
  </si>
  <si>
    <t>Озимый  ячмень</t>
  </si>
  <si>
    <t xml:space="preserve">          зеленый корм</t>
  </si>
  <si>
    <t>ООО "Агросоюз"</t>
  </si>
  <si>
    <t>оз. Горох</t>
  </si>
  <si>
    <t xml:space="preserve">горох </t>
  </si>
  <si>
    <t>2017г.</t>
  </si>
  <si>
    <t xml:space="preserve">       </t>
  </si>
  <si>
    <t xml:space="preserve">Урож. </t>
  </si>
  <si>
    <t>день</t>
  </si>
  <si>
    <t>Иррико Холдинг</t>
  </si>
  <si>
    <t>"Моя Мечта"</t>
  </si>
  <si>
    <t>ООО "Иррико Холдинг"</t>
  </si>
  <si>
    <t>ООО "Удача"</t>
  </si>
  <si>
    <t>2018г.</t>
  </si>
  <si>
    <t>ООО "АгроСоюз"</t>
  </si>
  <si>
    <t>Прочие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</si>
  <si>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</si>
  <si>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</si>
  <si>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</si>
  <si>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</si>
  <si>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</si>
  <si>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</si>
  <si>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</si>
  <si>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</si>
  <si>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</si>
  <si>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</si>
  <si>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 xml:space="preserve">                                  О ХОДЕ СЕЛЬХОЗРАБОТ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</si>
  <si>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</si>
  <si>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</si>
  <si>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 xml:space="preserve">                                                                                                    СВЕДЕНИЯ</t>
  </si>
  <si>
    <t xml:space="preserve">                                                                           О ХОДЕ УБОРКИ ПО КУЛЬТУРАМ  ПО ХОЗЯЙСТВАМ ПЕТРОВСКОГО МУНИЦИПАЛЬНОГО РАЙОНА</t>
  </si>
  <si>
    <t>лен</t>
  </si>
  <si>
    <t>озимый рапс</t>
  </si>
  <si>
    <t>кориандр</t>
  </si>
  <si>
    <t>горчица</t>
  </si>
  <si>
    <t>июль</t>
  </si>
  <si>
    <t xml:space="preserve">           </t>
  </si>
  <si>
    <t>ООО "Ирико Холдинг"</t>
  </si>
  <si>
    <t>2017 г.</t>
  </si>
  <si>
    <t>ООО "Иррика Холдинг</t>
  </si>
  <si>
    <t xml:space="preserve">Подготовка </t>
  </si>
  <si>
    <t xml:space="preserve">                                                                                               16 июля 2018 года</t>
  </si>
  <si>
    <t>на 16  июля   2018 года</t>
  </si>
  <si>
    <t>16 июля  2018 года</t>
  </si>
  <si>
    <t>на 16 июля 2018 года</t>
  </si>
  <si>
    <t>на 16 июля 2018 года.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</si>
</sst>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3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11" xfId="0" applyFont="1" applyBorder="1"/>
    <xf numFmtId="164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1" fontId="4" fillId="0" borderId="11" xfId="0" applyNumberFormat="1" applyFont="1" applyFill="1" applyBorder="1" applyAlignment="1">
      <alignment horizontal="center"/>
    </xf>
    <xf numFmtId="0" fontId="0" fillId="0" borderId="11" xfId="0" applyBorder="1"/>
    <xf numFmtId="0" fontId="4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20" fillId="0" borderId="0" xfId="0" applyFont="1"/>
    <xf numFmtId="0" fontId="4" fillId="4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12" fillId="0" borderId="11" xfId="0" applyFont="1" applyFill="1" applyBorder="1"/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3" fillId="0" borderId="12" xfId="0" applyFont="1" applyBorder="1"/>
    <xf numFmtId="0" fontId="23" fillId="0" borderId="14" xfId="0" applyFont="1" applyBorder="1"/>
    <xf numFmtId="0" fontId="23" fillId="0" borderId="13" xfId="0" applyFont="1" applyBorder="1"/>
    <xf numFmtId="0" fontId="22" fillId="0" borderId="4" xfId="0" applyFont="1" applyBorder="1" applyAlignment="1">
      <alignment horizontal="center"/>
    </xf>
    <xf numFmtId="0" fontId="22" fillId="0" borderId="6" xfId="0" applyFont="1" applyBorder="1"/>
    <xf numFmtId="0" fontId="22" fillId="0" borderId="6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7" xfId="0" applyFont="1" applyBorder="1"/>
    <xf numFmtId="0" fontId="21" fillId="0" borderId="10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2" fillId="0" borderId="11" xfId="0" applyFont="1" applyBorder="1"/>
    <xf numFmtId="0" fontId="5" fillId="0" borderId="8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164" fontId="0" fillId="0" borderId="11" xfId="0" applyNumberFormat="1" applyBorder="1"/>
    <xf numFmtId="0" fontId="0" fillId="0" borderId="13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64" fontId="24" fillId="2" borderId="15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24" fillId="2" borderId="13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alignment horizontal="center"/>
      <protection hidden="1"/>
    </xf>
    <xf numFmtId="164" fontId="9" fillId="0" borderId="10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 applyProtection="1">
      <alignment horizontal="center"/>
      <protection hidden="1"/>
    </xf>
    <xf numFmtId="164" fontId="12" fillId="0" borderId="11" xfId="0" applyNumberFormat="1" applyFont="1" applyFill="1" applyBorder="1" applyAlignment="1">
      <alignment horizontal="center"/>
    </xf>
    <xf numFmtId="164" fontId="25" fillId="0" borderId="10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15" fillId="0" borderId="11" xfId="0" applyFont="1" applyBorder="1"/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opLeftCell="A6" zoomScale="110" zoomScaleNormal="110" workbookViewId="0">
      <selection activeCell="F27" sqref="F27"/>
    </sheetView>
  </sheetViews>
  <sheetFormatPr defaultRowHeight="15"/>
  <cols>
    <col min="1" max="1" width="3.5703125" customWidth="1"/>
    <col min="2" max="2" width="30.85546875" customWidth="1"/>
    <col min="3" max="4" width="10" customWidth="1"/>
    <col min="5" max="5" width="10.5703125" customWidth="1"/>
    <col min="6" max="6" width="8.85546875" customWidth="1"/>
    <col min="7" max="7" width="6.5703125" customWidth="1"/>
    <col min="8" max="8" width="11.28515625" customWidth="1"/>
    <col min="9" max="9" width="10.85546875" customWidth="1"/>
    <col min="10" max="10" width="9" customWidth="1"/>
    <col min="11" max="11" width="7.5703125" customWidth="1"/>
    <col min="12" max="12" width="7" customWidth="1"/>
    <col min="13" max="13" width="0.140625" customWidth="1"/>
    <col min="14" max="14" width="7.5703125" customWidth="1"/>
    <col min="15" max="15" width="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14" ht="20.25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15.75">
      <c r="A2" s="292" t="s">
        <v>122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14" ht="20.25">
      <c r="A3" s="293" t="s">
        <v>142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</row>
    <row r="4" spans="1:14" ht="15" customHeight="1">
      <c r="A4" s="2">
        <v>20</v>
      </c>
      <c r="B4" s="3"/>
      <c r="C4" s="85" t="s">
        <v>1</v>
      </c>
      <c r="D4" s="85" t="s">
        <v>2</v>
      </c>
      <c r="E4" s="294" t="s">
        <v>3</v>
      </c>
      <c r="F4" s="295"/>
      <c r="G4" s="86" t="s">
        <v>4</v>
      </c>
      <c r="H4" s="294" t="s">
        <v>5</v>
      </c>
      <c r="I4" s="295"/>
      <c r="J4" s="116" t="s">
        <v>106</v>
      </c>
      <c r="K4" s="86" t="s">
        <v>6</v>
      </c>
      <c r="L4" s="85" t="s">
        <v>7</v>
      </c>
      <c r="M4" s="87"/>
      <c r="N4" s="86" t="s">
        <v>8</v>
      </c>
    </row>
    <row r="5" spans="1:14">
      <c r="A5" s="4" t="s">
        <v>9</v>
      </c>
      <c r="B5" s="4" t="s">
        <v>10</v>
      </c>
      <c r="C5" s="88" t="s">
        <v>11</v>
      </c>
      <c r="D5" s="88" t="s">
        <v>12</v>
      </c>
      <c r="E5" s="289" t="s">
        <v>12</v>
      </c>
      <c r="F5" s="290"/>
      <c r="G5" s="89" t="s">
        <v>13</v>
      </c>
      <c r="H5" s="289" t="s">
        <v>14</v>
      </c>
      <c r="I5" s="290"/>
      <c r="J5" s="117" t="s">
        <v>21</v>
      </c>
      <c r="K5" s="89" t="s">
        <v>15</v>
      </c>
      <c r="L5" s="88" t="s">
        <v>16</v>
      </c>
      <c r="M5" s="90"/>
      <c r="N5" s="89" t="s">
        <v>17</v>
      </c>
    </row>
    <row r="6" spans="1:14" ht="14.25" customHeight="1">
      <c r="A6" s="5" t="s">
        <v>18</v>
      </c>
      <c r="B6" s="6"/>
      <c r="C6" s="91" t="s">
        <v>19</v>
      </c>
      <c r="D6" s="91"/>
      <c r="E6" s="92" t="s">
        <v>20</v>
      </c>
      <c r="F6" s="92" t="s">
        <v>21</v>
      </c>
      <c r="G6" s="92" t="s">
        <v>22</v>
      </c>
      <c r="H6" s="93" t="s">
        <v>20</v>
      </c>
      <c r="I6" s="93" t="s">
        <v>21</v>
      </c>
      <c r="J6" s="92" t="s">
        <v>15</v>
      </c>
      <c r="K6" s="92"/>
      <c r="L6" s="91"/>
      <c r="M6" s="94"/>
      <c r="N6" s="92" t="s">
        <v>23</v>
      </c>
    </row>
    <row r="7" spans="1:14">
      <c r="A7" s="8">
        <v>1</v>
      </c>
      <c r="B7" s="22" t="s">
        <v>49</v>
      </c>
      <c r="C7" s="95">
        <f>уборка1!C7+уборка1!G7+уборка1!O7+уборка1!S7+уборка2!C7+уборка2!G7+уборка2!K7+уборка2!O7+уборка2!S7+уборка2!Y7+уборка2!AC7</f>
        <v>1602</v>
      </c>
      <c r="D7" s="92">
        <f>E7</f>
        <v>1602</v>
      </c>
      <c r="E7" s="93">
        <f>уборка1!D7+уборка1!H7+уборка1!P7+уборка2!D7+уборка2!H7+уборка2!L7+уборка2!P7+уборка2!T7+уборка2!Z7+уборка2!AD7+уборка1!S7</f>
        <v>1602</v>
      </c>
      <c r="F7" s="244"/>
      <c r="G7" s="96">
        <f>E7/C7*100</f>
        <v>100</v>
      </c>
      <c r="H7" s="97">
        <f>уборка1!E7+уборка1!I7+уборка1!Q7+уборка1!U7+уборка2!E7+уборка2!I7+уборка2!M7+уборка2!Q7+уборка2!U7+уборка2!AA7+уборка2!AE7</f>
        <v>2394.8000000000002</v>
      </c>
      <c r="I7" s="96"/>
      <c r="J7" s="96" t="e">
        <f t="shared" ref="J7:J30" si="0">I7/F7*10</f>
        <v>#DIV/0!</v>
      </c>
      <c r="K7" s="98">
        <f>H7/E7*10</f>
        <v>14.948813982521848</v>
      </c>
      <c r="L7" s="101"/>
      <c r="M7" s="99"/>
      <c r="N7" s="96" t="e">
        <f t="shared" ref="N7:N30" si="1">F7/L7</f>
        <v>#DIV/0!</v>
      </c>
    </row>
    <row r="8" spans="1:14">
      <c r="A8" s="8">
        <v>2</v>
      </c>
      <c r="B8" s="12" t="s">
        <v>50</v>
      </c>
      <c r="C8" s="95">
        <f>уборка1!C8+уборка1!G8+уборка1!O8+уборка1!S8+уборка2!C8+уборка2!G8+уборка2!K8+уборка2!O8+уборка2!S8+уборка2!Y8+уборка2!AC8</f>
        <v>4132</v>
      </c>
      <c r="D8" s="92">
        <f t="shared" ref="D8:D29" si="2">E8</f>
        <v>4132</v>
      </c>
      <c r="E8" s="93">
        <f>уборка1!D8+уборка1!H8+уборка1!P8+уборка2!D8+уборка2!H8+уборка2!L8+уборка2!P8+уборка2!T8+уборка2!Z8+уборка2!AD8+уборка1!S8</f>
        <v>4132</v>
      </c>
      <c r="F8" s="96"/>
      <c r="G8" s="96">
        <f>E8/C8*100</f>
        <v>100</v>
      </c>
      <c r="H8" s="97">
        <f>уборка1!E8+уборка1!I8+уборка1!Q8+уборка1!U8+уборка2!E8+уборка2!I8+уборка2!M8+уборка2!Q8+уборка2!U8+уборка2!AA8+уборка2!AE8</f>
        <v>10014</v>
      </c>
      <c r="I8" s="96"/>
      <c r="J8" s="96" t="e">
        <f t="shared" si="0"/>
        <v>#DIV/0!</v>
      </c>
      <c r="K8" s="98">
        <f t="shared" ref="K8:K30" si="3">H8/E8*10</f>
        <v>24.235237173281703</v>
      </c>
      <c r="L8" s="101"/>
      <c r="M8" s="99">
        <v>30.2</v>
      </c>
      <c r="N8" s="96" t="e">
        <f t="shared" si="1"/>
        <v>#DIV/0!</v>
      </c>
    </row>
    <row r="9" spans="1:14" ht="14.25" customHeight="1">
      <c r="A9" s="8">
        <v>3</v>
      </c>
      <c r="B9" s="12" t="s">
        <v>51</v>
      </c>
      <c r="C9" s="95">
        <f>уборка1!C9+уборка1!G9+уборка1!O9+уборка1!S9+уборка2!C9+уборка2!G9+уборка2!K9+уборка2!O9+уборка2!S9+уборка2!Y9+уборка2!AC9</f>
        <v>2509</v>
      </c>
      <c r="D9" s="92">
        <f t="shared" si="2"/>
        <v>2098</v>
      </c>
      <c r="E9" s="93">
        <f>уборка1!D9+уборка1!H9+уборка1!P9+уборка2!D9+уборка2!H9+уборка2!L9+уборка2!P9+уборка2!T9+уборка2!Z9+уборка2!AD9+уборка1!S9</f>
        <v>2098</v>
      </c>
      <c r="F9" s="102">
        <v>160</v>
      </c>
      <c r="G9" s="96">
        <f t="shared" ref="G9:G26" si="4">E9/C9*100</f>
        <v>83.618971701873264</v>
      </c>
      <c r="H9" s="97">
        <f>уборка1!E9+уборка1!I9+уборка1!Q9+уборка1!U9+уборка2!E9+уборка2!I9+уборка2!M9+уборка2!Q9+уборка2!U9+уборка2!AA9+уборка2!AE9</f>
        <v>10181</v>
      </c>
      <c r="I9" s="96">
        <v>771.2</v>
      </c>
      <c r="J9" s="96">
        <f t="shared" si="0"/>
        <v>48.2</v>
      </c>
      <c r="K9" s="98">
        <f t="shared" si="3"/>
        <v>48.52716873212583</v>
      </c>
      <c r="L9" s="101">
        <v>9</v>
      </c>
      <c r="M9" s="103"/>
      <c r="N9" s="96">
        <f t="shared" si="1"/>
        <v>17.777777777777779</v>
      </c>
    </row>
    <row r="10" spans="1:14">
      <c r="A10" s="8">
        <v>4</v>
      </c>
      <c r="B10" s="12" t="s">
        <v>25</v>
      </c>
      <c r="C10" s="95">
        <f>уборка1!C10+уборка1!G10+уборка1!O10+уборка1!S10+уборка2!C10+уборка2!G10+уборка2!K10+уборка2!O10+уборка2!S10+уборка2!Y10+уборка2!AC10</f>
        <v>3421</v>
      </c>
      <c r="D10" s="92">
        <f t="shared" si="2"/>
        <v>3181</v>
      </c>
      <c r="E10" s="93">
        <f>уборка1!D10+уборка1!H10+уборка1!P10+уборка2!D10+уборка2!H10+уборка2!L10+уборка2!P10+уборка2!T10+уборка2!Z10+уборка2!AD10+уборка1!S10</f>
        <v>3181</v>
      </c>
      <c r="F10" s="97">
        <v>196</v>
      </c>
      <c r="G10" s="97">
        <f t="shared" si="4"/>
        <v>92.984507453960831</v>
      </c>
      <c r="H10" s="97">
        <f>уборка1!E10+уборка1!I10+уборка1!Q10+уборка1!U10+уборка2!E10+уборка2!I10+уборка2!M10+уборка2!Q10+уборка2!U10+уборка2!AA10+уборка2!AE10</f>
        <v>10362</v>
      </c>
      <c r="I10" s="97">
        <v>575</v>
      </c>
      <c r="J10" s="96">
        <f t="shared" si="0"/>
        <v>29.336734693877553</v>
      </c>
      <c r="K10" s="104">
        <f t="shared" si="3"/>
        <v>32.574662055957248</v>
      </c>
      <c r="L10" s="105">
        <v>8</v>
      </c>
      <c r="M10" s="106"/>
      <c r="N10" s="97">
        <f t="shared" si="1"/>
        <v>24.5</v>
      </c>
    </row>
    <row r="11" spans="1:14">
      <c r="A11" s="8">
        <v>5</v>
      </c>
      <c r="B11" s="12" t="s">
        <v>52</v>
      </c>
      <c r="C11" s="95">
        <f>уборка1!C11+уборка1!G11+уборка1!O11+уборка1!S11+уборка2!C11+уборка2!G11+уборка2!K11+уборка2!O11+уборка2!S11+уборка2!Y11+уборка2!AC11</f>
        <v>4286</v>
      </c>
      <c r="D11" s="92">
        <f t="shared" si="2"/>
        <v>4286</v>
      </c>
      <c r="E11" s="93">
        <f>уборка1!D11+уборка1!H11+уборка1!P11+уборка2!D11+уборка2!H11+уборка2!L11+уборка2!P11+уборка2!T11+уборка2!Z11+уборка2!AD11+уборка1!S11</f>
        <v>4286</v>
      </c>
      <c r="F11" s="96">
        <v>113</v>
      </c>
      <c r="G11" s="96">
        <f t="shared" si="4"/>
        <v>100</v>
      </c>
      <c r="H11" s="97">
        <f>уборка1!E11+уборка1!I11+уборка1!Q11+уборка1!U11+уборка2!E11+уборка2!I11+уборка2!M11+уборка2!Q11+уборка2!U11+уборка2!AA11+уборка2!AE11</f>
        <v>12566.300000000001</v>
      </c>
      <c r="I11" s="96">
        <v>363.8</v>
      </c>
      <c r="J11" s="96">
        <f t="shared" si="0"/>
        <v>32.194690265486727</v>
      </c>
      <c r="K11" s="98">
        <f t="shared" si="3"/>
        <v>29.319412039197388</v>
      </c>
      <c r="L11" s="101">
        <v>14</v>
      </c>
      <c r="M11" s="99"/>
      <c r="N11" s="96">
        <f t="shared" si="1"/>
        <v>8.0714285714285712</v>
      </c>
    </row>
    <row r="12" spans="1:14">
      <c r="A12" s="8">
        <v>6</v>
      </c>
      <c r="B12" s="12" t="s">
        <v>26</v>
      </c>
      <c r="C12" s="95">
        <f>уборка1!C12+уборка1!G12+уборка1!O12+уборка1!S12+уборка2!C12+уборка2!G12+уборка2!K12+уборка2!O12+уборка2!S12+уборка2!Y12+уборка2!AC12</f>
        <v>21458</v>
      </c>
      <c r="D12" s="92">
        <f t="shared" si="2"/>
        <v>21304</v>
      </c>
      <c r="E12" s="93">
        <f>уборка1!D12+уборка1!H12+уборка1!P12+уборка2!D12+уборка2!H12+уборка2!L12+уборка2!P12+уборка2!T12+уборка2!Z12+уборка2!AD12+уборка1!S12</f>
        <v>21304</v>
      </c>
      <c r="F12" s="102">
        <v>122</v>
      </c>
      <c r="G12" s="96">
        <f t="shared" si="4"/>
        <v>99.282318948643862</v>
      </c>
      <c r="H12" s="97">
        <f>уборка1!E12+уборка1!I12+уборка1!Q12+уборка1!U12+уборка2!E12+уборка2!I12+уборка2!M12+уборка2!Q12+уборка2!U12+уборка2!AA12+уборка2!AE12</f>
        <v>78967.200000000012</v>
      </c>
      <c r="I12" s="96">
        <v>363.2</v>
      </c>
      <c r="J12" s="96">
        <f t="shared" si="0"/>
        <v>29.770491803278688</v>
      </c>
      <c r="K12" s="98">
        <f t="shared" si="3"/>
        <v>37.066841907622987</v>
      </c>
      <c r="L12" s="101">
        <v>14</v>
      </c>
      <c r="M12" s="99"/>
      <c r="N12" s="96">
        <f t="shared" si="1"/>
        <v>8.7142857142857135</v>
      </c>
    </row>
    <row r="13" spans="1:14">
      <c r="A13" s="8">
        <v>7</v>
      </c>
      <c r="B13" s="12" t="s">
        <v>27</v>
      </c>
      <c r="C13" s="95">
        <f>уборка1!C13+уборка1!G13+уборка1!O13+уборка1!S13+уборка2!C13+уборка2!G13+уборка2!K13+уборка2!O13+уборка2!S13+уборка2!Y13+уборка2!AC13</f>
        <v>5054</v>
      </c>
      <c r="D13" s="92">
        <f t="shared" si="2"/>
        <v>5054</v>
      </c>
      <c r="E13" s="93">
        <f>уборка1!D13+уборка1!H13+уборка1!P13+уборка2!D13+уборка2!H13+уборка2!L13+уборка2!P13+уборка2!T13+уборка2!Z13+уборка2!AD13+уборка1!S13</f>
        <v>5054</v>
      </c>
      <c r="F13" s="96"/>
      <c r="G13" s="96">
        <f t="shared" si="4"/>
        <v>100</v>
      </c>
      <c r="H13" s="97">
        <f>уборка1!E13+уборка1!I13+уборка1!Q13+уборка1!U13+уборка2!E13+уборка2!I13+уборка2!M13+уборка2!Q13+уборка2!U13+уборка2!AA13+уборка2!AE13</f>
        <v>8238.4</v>
      </c>
      <c r="I13" s="96"/>
      <c r="J13" s="96" t="e">
        <f t="shared" si="0"/>
        <v>#DIV/0!</v>
      </c>
      <c r="K13" s="98">
        <f t="shared" si="3"/>
        <v>16.300751879699249</v>
      </c>
      <c r="L13" s="101"/>
      <c r="M13" s="99" t="s">
        <v>135</v>
      </c>
      <c r="N13" s="96" t="e">
        <f t="shared" si="1"/>
        <v>#DIV/0!</v>
      </c>
    </row>
    <row r="14" spans="1:14">
      <c r="A14" s="8">
        <v>8</v>
      </c>
      <c r="B14" s="12" t="s">
        <v>28</v>
      </c>
      <c r="C14" s="95">
        <f>уборка1!C14+уборка1!G14+уборка1!O14+уборка1!S14+уборка2!C14+уборка2!G14+уборка2!K14+уборка2!O14+уборка2!S14+уборка2!Y14+уборка2!AC14</f>
        <v>5252</v>
      </c>
      <c r="D14" s="92">
        <f t="shared" si="2"/>
        <v>5252</v>
      </c>
      <c r="E14" s="93">
        <f>уборка1!D14+уборка1!H14+уборка1!P14+уборка2!D14+уборка2!H14+уборка2!L14+уборка2!P14+уборка2!T14+уборка2!Z14+уборка2!AD14+уборка1!S14</f>
        <v>5252</v>
      </c>
      <c r="F14" s="96"/>
      <c r="G14" s="96">
        <f t="shared" si="4"/>
        <v>100</v>
      </c>
      <c r="H14" s="97">
        <f>уборка1!E14+уборка1!I14+уборка1!Q14+уборка1!U14+уборка2!E14+уборка2!I14+уборка2!M14+уборка2!Q14+уборка2!U14+уборка2!AA14+уборка2!AE14</f>
        <v>11098.9</v>
      </c>
      <c r="I14" s="96"/>
      <c r="J14" s="96" t="e">
        <f t="shared" si="0"/>
        <v>#DIV/0!</v>
      </c>
      <c r="K14" s="98">
        <f t="shared" si="3"/>
        <v>21.132711348057882</v>
      </c>
      <c r="L14" s="101"/>
      <c r="M14" s="99"/>
      <c r="N14" s="96" t="e">
        <f t="shared" si="1"/>
        <v>#DIV/0!</v>
      </c>
    </row>
    <row r="15" spans="1:14">
      <c r="A15" s="8">
        <v>9</v>
      </c>
      <c r="B15" s="12" t="s">
        <v>29</v>
      </c>
      <c r="C15" s="95">
        <f>уборка1!C15+уборка1!G15+уборка1!O15+уборка1!S15+уборка2!C15+уборка2!G15+уборка2!K15+уборка2!O15+уборка2!S15+уборка2!Y15+уборка2!AC15</f>
        <v>5123</v>
      </c>
      <c r="D15" s="92">
        <f t="shared" si="2"/>
        <v>5123</v>
      </c>
      <c r="E15" s="93">
        <f>уборка1!D15+уборка1!H15+уборка1!P15+уборка2!D15+уборка2!H15+уборка2!L15+уборка2!P15+уборка2!T15+уборка2!Z15+уборка2!AD15+уборка1!S15</f>
        <v>5123</v>
      </c>
      <c r="F15" s="96">
        <v>23</v>
      </c>
      <c r="G15" s="96">
        <f>E15/C15*100</f>
        <v>100</v>
      </c>
      <c r="H15" s="97">
        <f>уборка1!E15+уборка1!I15+уборка1!Q15+уборка1!U15+уборка2!E15+уборка2!I15+уборка2!M15+уборка2!Q15+уборка2!U15+уборка2!AA15+уборка2!AE15</f>
        <v>9325.2000000000007</v>
      </c>
      <c r="I15" s="96">
        <v>144.80000000000001</v>
      </c>
      <c r="J15" s="96">
        <f t="shared" si="0"/>
        <v>62.956521739130437</v>
      </c>
      <c r="K15" s="98">
        <f t="shared" si="3"/>
        <v>18.202615654889716</v>
      </c>
      <c r="L15" s="101">
        <v>16</v>
      </c>
      <c r="M15" s="99"/>
      <c r="N15" s="96">
        <f t="shared" si="1"/>
        <v>1.4375</v>
      </c>
    </row>
    <row r="16" spans="1:14" ht="14.25" customHeight="1">
      <c r="A16" s="8">
        <v>10</v>
      </c>
      <c r="B16" s="12" t="s">
        <v>30</v>
      </c>
      <c r="C16" s="95">
        <f>уборка1!C16+уборка1!G16+уборка1!O16+уборка1!S16+уборка2!C16+уборка2!G16+уборка2!K16+уборка2!O16+уборка2!S16+уборка2!Y16+уборка2!AC16</f>
        <v>6807</v>
      </c>
      <c r="D16" s="92">
        <f t="shared" si="2"/>
        <v>5883</v>
      </c>
      <c r="E16" s="93">
        <f>уборка1!D16+уборка1!H16+уборка1!P16+уборка2!D16+уборка2!H16+уборка2!L16+уборка2!P16+уборка2!T16+уборка2!Z16+уборка2!AD16+уборка1!S16</f>
        <v>5883</v>
      </c>
      <c r="F16" s="100">
        <v>266</v>
      </c>
      <c r="G16" s="96">
        <f>E16/C16*100</f>
        <v>86.425738210665486</v>
      </c>
      <c r="H16" s="97">
        <f>уборка1!E16+уборка1!I16+уборка1!Q16+уборка1!U16+уборка2!E16+уборка2!I16+уборка2!M16+уборка2!Q16+уборка2!U16+уборка2!AA16+уборка2!AE16</f>
        <v>19963</v>
      </c>
      <c r="I16" s="96">
        <v>1227</v>
      </c>
      <c r="J16" s="96">
        <f t="shared" si="0"/>
        <v>46.127819548872182</v>
      </c>
      <c r="K16" s="98">
        <f>H16/E16*10</f>
        <v>33.93336732959375</v>
      </c>
      <c r="L16" s="101">
        <v>16</v>
      </c>
      <c r="M16" s="99"/>
      <c r="N16" s="96">
        <f t="shared" si="1"/>
        <v>16.625</v>
      </c>
    </row>
    <row r="17" spans="1:14">
      <c r="A17" s="8">
        <v>11</v>
      </c>
      <c r="B17" s="12" t="s">
        <v>31</v>
      </c>
      <c r="C17" s="95">
        <f>уборка1!C17+уборка1!G17+уборка1!O17+уборка1!S17+уборка2!C17+уборка2!G17+уборка2!K17+уборка2!O17+уборка2!S17+уборка2!Y17+уборка2!AC17</f>
        <v>2797</v>
      </c>
      <c r="D17" s="92">
        <f t="shared" si="2"/>
        <v>2465</v>
      </c>
      <c r="E17" s="93">
        <f>уборка1!D17+уборка1!H17+уборка1!P17+уборка2!D17+уборка2!H17+уборка2!L17+уборка2!P17+уборка2!T17+уборка2!Z17+уборка2!AD17+уборка1!S17</f>
        <v>2465</v>
      </c>
      <c r="F17" s="107">
        <v>303</v>
      </c>
      <c r="G17" s="96">
        <f>E17/C17*100</f>
        <v>88.130139435109044</v>
      </c>
      <c r="H17" s="97">
        <f>уборка1!E17+уборка1!I17+уборка1!Q17+уборка1!U17+уборка2!E17+уборка2!I17+уборка2!M17+уборка2!Q17+уборка2!U17+уборка2!AA17+уборка2!AE17</f>
        <v>7589</v>
      </c>
      <c r="I17" s="96">
        <v>783</v>
      </c>
      <c r="J17" s="96">
        <f t="shared" si="0"/>
        <v>25.841584158415841</v>
      </c>
      <c r="K17" s="98">
        <f>H17/E17*10</f>
        <v>30.787018255578094</v>
      </c>
      <c r="L17" s="101">
        <v>13</v>
      </c>
      <c r="M17" s="99"/>
      <c r="N17" s="96">
        <f t="shared" si="1"/>
        <v>23.307692307692307</v>
      </c>
    </row>
    <row r="18" spans="1:14" ht="14.25" customHeight="1">
      <c r="A18" s="8">
        <v>12</v>
      </c>
      <c r="B18" s="12" t="s">
        <v>32</v>
      </c>
      <c r="C18" s="95">
        <f>уборка1!C18+уборка1!G18+уборка1!O18+уборка1!S18+уборка2!C18+уборка2!G18+уборка2!K18+уборка2!O18+уборка2!S18+уборка2!Y18+уборка2!AC18</f>
        <v>7756</v>
      </c>
      <c r="D18" s="92">
        <f t="shared" si="2"/>
        <v>7756</v>
      </c>
      <c r="E18" s="93">
        <f>уборка1!D18+уборка1!H18+уборка1!P18+уборка2!D18+уборка2!H18+уборка2!L18+уборка2!P18+уборка2!T18+уборка2!Z18+уборка2!AD18+уборка1!S18</f>
        <v>7756</v>
      </c>
      <c r="F18" s="96"/>
      <c r="G18" s="96">
        <f t="shared" si="4"/>
        <v>100</v>
      </c>
      <c r="H18" s="97">
        <f>уборка1!E18+уборка1!I18+уборка1!Q18+уборка1!U18+уборка2!E18+уборка2!I18+уборка2!M18+уборка2!Q18+уборка2!U18+уборка2!AA18+уборка2!AE18</f>
        <v>32932.300000000003</v>
      </c>
      <c r="I18" s="96"/>
      <c r="J18" s="96" t="e">
        <f t="shared" si="0"/>
        <v>#DIV/0!</v>
      </c>
      <c r="K18" s="98">
        <f t="shared" si="3"/>
        <v>42.460417741103669</v>
      </c>
      <c r="L18" s="108"/>
      <c r="M18" s="99"/>
      <c r="N18" s="96" t="e">
        <f t="shared" si="1"/>
        <v>#DIV/0!</v>
      </c>
    </row>
    <row r="19" spans="1:14" ht="14.25" customHeight="1">
      <c r="A19" s="8">
        <v>13</v>
      </c>
      <c r="B19" s="23" t="s">
        <v>33</v>
      </c>
      <c r="C19" s="95">
        <f>уборка1!C19+уборка1!G19+уборка1!O19+уборка1!S19+уборка2!C19+уборка2!G19+уборка2!K19+уборка2!O19+уборка2!S19+уборка2!Y19+уборка2!AC19</f>
        <v>9876</v>
      </c>
      <c r="D19" s="92">
        <f t="shared" si="2"/>
        <v>9876</v>
      </c>
      <c r="E19" s="93">
        <f>уборка1!D19+уборка1!H19+уборка1!P19+уборка2!D19+уборка2!H19+уборка2!L19+уборка2!P19+уборка2!T19+уборка2!Z19+уборка2!AD19+уборка1!S19</f>
        <v>9876</v>
      </c>
      <c r="F19" s="96"/>
      <c r="G19" s="96">
        <f t="shared" si="4"/>
        <v>100</v>
      </c>
      <c r="H19" s="97">
        <f>уборка1!E19+уборка1!I19+уборка1!Q19+уборка1!U19+уборка2!E19+уборка2!I19+уборка2!M19+уборка2!Q19+уборка2!U19+уборка2!AA19+уборка2!AE19</f>
        <v>40847.699999999997</v>
      </c>
      <c r="I19" s="96"/>
      <c r="J19" s="96" t="e">
        <f t="shared" si="0"/>
        <v>#DIV/0!</v>
      </c>
      <c r="K19" s="98">
        <f t="shared" si="3"/>
        <v>41.360571081409475</v>
      </c>
      <c r="L19" s="108"/>
      <c r="M19" s="99"/>
      <c r="N19" s="96" t="e">
        <f t="shared" si="1"/>
        <v>#DIV/0!</v>
      </c>
    </row>
    <row r="20" spans="1:14" ht="14.25" customHeight="1">
      <c r="A20" s="8">
        <v>14</v>
      </c>
      <c r="B20" s="12" t="s">
        <v>35</v>
      </c>
      <c r="C20" s="95">
        <f>уборка1!C20+уборка1!G20+уборка1!O20+уборка1!S20+уборка2!C20+уборка2!G20+уборка2!K20+уборка2!O20+уборка2!S20+уборка2!Y20+уборка2!AC20</f>
        <v>2421</v>
      </c>
      <c r="D20" s="92">
        <f t="shared" si="2"/>
        <v>2250</v>
      </c>
      <c r="E20" s="93">
        <f>уборка1!D20+уборка1!H20+уборка1!P20+уборка2!D20+уборка2!H20+уборка2!L20+уборка2!P20+уборка2!T20+уборка2!Z20+уборка2!AD20+уборка1!S20</f>
        <v>2250</v>
      </c>
      <c r="F20" s="96"/>
      <c r="G20" s="96">
        <f t="shared" si="4"/>
        <v>92.936802973977692</v>
      </c>
      <c r="H20" s="97">
        <f>уборка1!E20+уборка1!I20+уборка1!Q20+уборка1!U20+уборка2!E20+уборка2!I20+уборка2!M20+уборка2!Q20+уборка2!U20+уборка2!AA20+уборка2!AE20</f>
        <v>8455</v>
      </c>
      <c r="I20" s="96"/>
      <c r="J20" s="96" t="e">
        <f t="shared" si="0"/>
        <v>#DIV/0!</v>
      </c>
      <c r="K20" s="98">
        <f t="shared" si="3"/>
        <v>37.577777777777776</v>
      </c>
      <c r="L20" s="108"/>
      <c r="M20" s="99"/>
      <c r="N20" s="96" t="e">
        <f t="shared" si="1"/>
        <v>#DIV/0!</v>
      </c>
    </row>
    <row r="21" spans="1:14" ht="14.25" customHeight="1">
      <c r="A21" s="8">
        <v>15</v>
      </c>
      <c r="B21" s="12" t="s">
        <v>98</v>
      </c>
      <c r="C21" s="95">
        <f>уборка1!C21+уборка1!G21+уборка1!O21+уборка1!S21+уборка2!C21+уборка2!G21+уборка2!K21+уборка2!O21+уборка2!S21+уборка2!Y21+уборка2!AC21</f>
        <v>906</v>
      </c>
      <c r="D21" s="92">
        <f t="shared" si="2"/>
        <v>586</v>
      </c>
      <c r="E21" s="93">
        <f>уборка1!D21+уборка1!H21+уборка1!P21+уборка2!D21+уборка2!H21+уборка2!L21+уборка2!P21+уборка2!T21+уборка2!Z21+уборка2!AD21+уборка1!S21</f>
        <v>586</v>
      </c>
      <c r="F21" s="96"/>
      <c r="G21" s="96">
        <f t="shared" ref="G21:G24" si="5">E21/C21*100</f>
        <v>64.67991169977924</v>
      </c>
      <c r="H21" s="97">
        <f>уборка1!E21+уборка1!I21+уборка1!Q21+уборка1!U21+уборка2!E21+уборка2!I21+уборка2!M21+уборка2!Q21+уборка2!U21+уборка2!AA21+уборка2!AE21</f>
        <v>3539.4</v>
      </c>
      <c r="I21" s="96"/>
      <c r="J21" s="96" t="e">
        <f t="shared" ref="J21:J24" si="6">I21/F21*10</f>
        <v>#DIV/0!</v>
      </c>
      <c r="K21" s="98">
        <f>H21/E21*10</f>
        <v>60.399317406143346</v>
      </c>
      <c r="L21" s="101"/>
      <c r="M21" s="99"/>
      <c r="N21" s="96" t="e">
        <f t="shared" ref="N21:N24" si="7">F21/L21</f>
        <v>#DIV/0!</v>
      </c>
    </row>
    <row r="22" spans="1:14" ht="14.25" customHeight="1">
      <c r="A22" s="8">
        <v>16</v>
      </c>
      <c r="B22" s="12" t="s">
        <v>115</v>
      </c>
      <c r="C22" s="95">
        <f>уборка1!C22+уборка1!G22+уборка1!O22+уборка1!S22+уборка2!C22+уборка2!G22+уборка2!K22+уборка2!O22+уборка2!S22+уборка2!Y22+уборка2!AC22</f>
        <v>5537</v>
      </c>
      <c r="D22" s="92">
        <f t="shared" si="2"/>
        <v>2876</v>
      </c>
      <c r="E22" s="93">
        <f>уборка1!D22+уборка1!H22+уборка1!P22+уборка2!D22+уборка2!H22+уборка2!L22+уборка2!P22+уборка2!T22+уборка2!Z22+уборка2!AD22+уборка1!S22</f>
        <v>2876</v>
      </c>
      <c r="F22" s="96"/>
      <c r="G22" s="96">
        <f t="shared" si="5"/>
        <v>51.941484558425145</v>
      </c>
      <c r="H22" s="97">
        <f>уборка1!E22+уборка1!I22+уборка1!Q22+уборка1!U22+уборка2!E22+уборка2!I22+уборка2!M22+уборка2!Q22+уборка2!U22+уборка2!AA22+уборка2!AE22</f>
        <v>6431</v>
      </c>
      <c r="I22" s="96"/>
      <c r="J22" s="96" t="e">
        <f t="shared" si="6"/>
        <v>#DIV/0!</v>
      </c>
      <c r="K22" s="98">
        <f t="shared" ref="K22:K24" si="8">H22/E22*10</f>
        <v>22.360917941585537</v>
      </c>
      <c r="L22" s="101"/>
      <c r="M22" s="99"/>
      <c r="N22" s="96" t="e">
        <f t="shared" si="7"/>
        <v>#DIV/0!</v>
      </c>
    </row>
    <row r="23" spans="1:14" ht="14.25" customHeight="1">
      <c r="A23" s="8">
        <v>17</v>
      </c>
      <c r="B23" s="12" t="s">
        <v>110</v>
      </c>
      <c r="C23" s="95">
        <f>уборка1!C23+уборка1!G23+уборка1!O23+уборка1!S23+уборка2!C23+уборка2!G23+уборка2!K23+уборка2!O23+уборка2!S23+уборка2!Y23+уборка2!AC23</f>
        <v>0</v>
      </c>
      <c r="D23" s="92"/>
      <c r="E23" s="93">
        <f>уборка1!D23+уборка1!H23+уборка1!P23+уборка2!D23+уборка2!H23+уборка2!L23+уборка2!P23+уборка2!T23+уборка2!Z23+уборка2!AD23+уборка1!S23</f>
        <v>0</v>
      </c>
      <c r="F23" s="96"/>
      <c r="G23" s="96"/>
      <c r="H23" s="97">
        <f>уборка1!E23+уборка1!I23+уборка1!Q23+уборка1!U23+уборка2!E23+уборка2!I23+уборка2!M23+уборка2!Q23+уборка2!U23+уборка2!AA23+уборка2!AE23</f>
        <v>0</v>
      </c>
      <c r="I23" s="96"/>
      <c r="J23" s="96"/>
      <c r="K23" s="98"/>
      <c r="L23" s="101"/>
      <c r="M23" s="99"/>
      <c r="N23" s="96"/>
    </row>
    <row r="24" spans="1:14" ht="14.25" customHeight="1">
      <c r="A24" s="8">
        <v>18</v>
      </c>
      <c r="B24" s="12" t="s">
        <v>111</v>
      </c>
      <c r="C24" s="95">
        <f>уборка1!C24+уборка1!G24+уборка1!O24+уборка1!S24+уборка2!C24+уборка2!G24+уборка2!K24+уборка2!O24+уборка2!S24+уборка2!Y24+уборка2!AC24</f>
        <v>1480.41</v>
      </c>
      <c r="D24" s="92">
        <f t="shared" si="2"/>
        <v>1380.41</v>
      </c>
      <c r="E24" s="93">
        <f>уборка1!D24+уборка1!H24+уборка1!P24+уборка2!D24+уборка2!H24+уборка2!L24+уборка2!P24+уборка2!T24+уборка2!Z24+уборка2!AD24+уборка1!S24</f>
        <v>1380.41</v>
      </c>
      <c r="F24" s="102"/>
      <c r="G24" s="96">
        <f t="shared" si="5"/>
        <v>93.245114529083168</v>
      </c>
      <c r="H24" s="97">
        <f>уборка1!E24+уборка1!I24+уборка1!Q24+уборка1!U24+уборка2!E24+уборка2!I24+уборка2!M24+уборка2!Q24+уборка2!U24+уборка2!AA24+уборка2!AE24</f>
        <v>6159.7</v>
      </c>
      <c r="I24" s="96"/>
      <c r="J24" s="96" t="e">
        <f t="shared" si="6"/>
        <v>#DIV/0!</v>
      </c>
      <c r="K24" s="98">
        <f t="shared" si="8"/>
        <v>44.622249911258251</v>
      </c>
      <c r="L24" s="101"/>
      <c r="M24" s="99"/>
      <c r="N24" s="96" t="e">
        <f t="shared" si="7"/>
        <v>#DIV/0!</v>
      </c>
    </row>
    <row r="25" spans="1:14" ht="15" customHeight="1">
      <c r="A25" s="8">
        <v>19</v>
      </c>
      <c r="B25" s="12" t="s">
        <v>36</v>
      </c>
      <c r="C25" s="95">
        <f>уборка1!C25+уборка1!G25+уборка1!O25+уборка1!S25+уборка2!C25+уборка2!G25+уборка2!K25+уборка2!O25+уборка2!S25+уборка2!Y25+уборка2!AC25</f>
        <v>302</v>
      </c>
      <c r="D25" s="92">
        <f t="shared" si="2"/>
        <v>302</v>
      </c>
      <c r="E25" s="93">
        <f>уборка1!D25+уборка1!H25+уборка1!P25+уборка2!D25+уборка2!H25+уборка2!L25+уборка2!P25+уборка2!T25+уборка2!Z25+уборка2!AD25+уборка1!S25</f>
        <v>302</v>
      </c>
      <c r="F25" s="109"/>
      <c r="G25" s="96">
        <f>E25/C25*100</f>
        <v>100</v>
      </c>
      <c r="H25" s="97">
        <f>уборка1!E25+уборка1!I25+уборка1!Q25+уборка1!U25+уборка2!E25+уборка2!I25+уборка2!M25+уборка2!Q25+уборка2!U25+уборка2!AA25+уборка2!AE25</f>
        <v>883</v>
      </c>
      <c r="I25" s="109"/>
      <c r="J25" s="96" t="e">
        <f t="shared" si="0"/>
        <v>#DIV/0!</v>
      </c>
      <c r="K25" s="98">
        <f t="shared" si="3"/>
        <v>29.23841059602649</v>
      </c>
      <c r="L25" s="110"/>
      <c r="M25" s="111"/>
      <c r="N25" s="96" t="e">
        <f t="shared" si="1"/>
        <v>#DIV/0!</v>
      </c>
    </row>
    <row r="26" spans="1:14" ht="15" customHeight="1">
      <c r="A26" s="8">
        <v>20</v>
      </c>
      <c r="B26" s="16" t="s">
        <v>37</v>
      </c>
      <c r="C26" s="95">
        <f>уборка1!C26+уборка1!G26+уборка1!O26+уборка1!S26+уборка2!C26+уборка2!G26+уборка2!K26+уборка2!O26+уборка2!S26+уборка2!Y26+уборка2!AC26</f>
        <v>90719.41</v>
      </c>
      <c r="D26" s="92">
        <f t="shared" si="2"/>
        <v>85406.41</v>
      </c>
      <c r="E26" s="93">
        <f>уборка1!D26+уборка1!H26+уборка1!P26+уборка2!D26+уборка2!H26+уборка2!L26+уборка2!P26+уборка2!T26+уборка2!Z26+уборка2!AD26+уборка1!S26</f>
        <v>85406.41</v>
      </c>
      <c r="F26" s="112">
        <f>SUM(F7:F25)</f>
        <v>1183</v>
      </c>
      <c r="G26" s="97">
        <f t="shared" si="4"/>
        <v>94.143480430483393</v>
      </c>
      <c r="H26" s="97">
        <f>уборка1!E26+уборка1!I26+уборка1!Q26+уборка1!U26+уборка2!E26+уборка2!I26+уборка2!M26+уборка2!Q26+уборка2!U26+уборка2!AA26+уборка2!AE26</f>
        <v>279947.90000000002</v>
      </c>
      <c r="I26" s="112">
        <f>SUM(I7:I25)</f>
        <v>4228</v>
      </c>
      <c r="J26" s="96">
        <f t="shared" si="0"/>
        <v>35.739644970414204</v>
      </c>
      <c r="K26" s="104">
        <f t="shared" si="3"/>
        <v>32.778324249901154</v>
      </c>
      <c r="L26" s="113">
        <f>SUM(L7:L25)</f>
        <v>90</v>
      </c>
      <c r="M26" s="114"/>
      <c r="N26" s="97">
        <f t="shared" si="1"/>
        <v>13.144444444444444</v>
      </c>
    </row>
    <row r="27" spans="1:14">
      <c r="A27" s="8">
        <v>21</v>
      </c>
      <c r="B27" s="12" t="s">
        <v>38</v>
      </c>
      <c r="C27" s="95">
        <f>уборка1!C27+уборка1!G27+уборка1!O27+уборка1!S27+уборка2!C27+уборка2!G27+уборка2!K27+уборка2!O27+уборка2!S27+уборка2!Y27+уборка2!AC27</f>
        <v>24382</v>
      </c>
      <c r="D27" s="92">
        <f t="shared" si="2"/>
        <v>23310</v>
      </c>
      <c r="E27" s="93">
        <f>уборка1!D27+уборка1!H27+уборка1!P27+уборка2!D27+уборка2!H27+уборка2!L27+уборка2!P27+уборка2!T27+уборка2!Z27+уборка2!AD27+уборка1!S27</f>
        <v>23310</v>
      </c>
      <c r="F27" s="112"/>
      <c r="G27" s="97">
        <f>E27/C27*100</f>
        <v>95.603313920104995</v>
      </c>
      <c r="H27" s="97">
        <f>уборка1!E27+уборка1!I27+уборка1!Q27+уборка1!U27+уборка2!E27+уборка2!I27+уборка2!M27+уборка2!Q27+уборка2!U27+уборка2!AA27+уборка2!AE27</f>
        <v>66562</v>
      </c>
      <c r="I27" s="97"/>
      <c r="J27" s="96" t="e">
        <f t="shared" si="0"/>
        <v>#DIV/0!</v>
      </c>
      <c r="K27" s="104">
        <f t="shared" si="3"/>
        <v>28.555126555126552</v>
      </c>
      <c r="L27" s="113"/>
      <c r="M27" s="114"/>
      <c r="N27" s="97" t="e">
        <f t="shared" si="1"/>
        <v>#DIV/0!</v>
      </c>
    </row>
    <row r="28" spans="1:14">
      <c r="A28" s="8">
        <v>22</v>
      </c>
      <c r="B28" s="12" t="s">
        <v>39</v>
      </c>
      <c r="C28" s="95">
        <f>уборка1!C28+уборка1!G28+уборка1!O28+уборка1!S28+уборка2!C28+уборка2!G28+уборка2!K28+уборка2!O28+уборка2!S28+уборка2!Y28+уборка2!AC28</f>
        <v>1300.7</v>
      </c>
      <c r="D28" s="92">
        <f t="shared" si="2"/>
        <v>1020.4000000000001</v>
      </c>
      <c r="E28" s="93">
        <f>уборка1!D28+уборка1!H28+уборка1!P28+уборка2!D28+уборка2!H28+уборка2!L28+уборка2!P28+уборка2!T28+уборка2!Z28+уборка2!AD28+уборка1!S28</f>
        <v>1020.4000000000001</v>
      </c>
      <c r="F28" s="109"/>
      <c r="G28" s="96">
        <f>E28/C28*100</f>
        <v>78.450065349427234</v>
      </c>
      <c r="H28" s="97">
        <f>уборка1!E28+уборка1!I28+уборка1!Q28+уборка1!U28+уборка2!E28+уборка2!I28+уборка2!M28+уборка2!Q28+уборка2!U28+уборка2!AA28+уборка2!AE28</f>
        <v>1709.2</v>
      </c>
      <c r="I28" s="109"/>
      <c r="J28" s="96" t="e">
        <f t="shared" si="0"/>
        <v>#DIV/0!</v>
      </c>
      <c r="K28" s="98">
        <f t="shared" si="3"/>
        <v>16.750294002352017</v>
      </c>
      <c r="L28" s="110"/>
      <c r="M28" s="111"/>
      <c r="N28" s="96" t="e">
        <f t="shared" si="1"/>
        <v>#DIV/0!</v>
      </c>
    </row>
    <row r="29" spans="1:14">
      <c r="A29" s="8">
        <v>23</v>
      </c>
      <c r="B29" s="16" t="s">
        <v>40</v>
      </c>
      <c r="C29" s="95">
        <f>уборка1!C29+уборка1!G29+уборка1!O29+уборка1!S29+уборка2!C29+уборка2!G29+уборка2!K29+уборка2!O29+уборка2!S29+уборка2!Y29+уборка2!AC29</f>
        <v>116402.11</v>
      </c>
      <c r="D29" s="92">
        <f t="shared" si="2"/>
        <v>109736.81</v>
      </c>
      <c r="E29" s="93">
        <f>уборка1!D29+уборка1!H29+уборка1!P29+уборка2!D29+уборка2!H29+уборка2!L29+уборка2!P29+уборка2!T29+уборка2!Z29+уборка2!AD29+уборка1!S29</f>
        <v>109736.81</v>
      </c>
      <c r="F29" s="97">
        <f>SUM(F26:F28)</f>
        <v>1183</v>
      </c>
      <c r="G29" s="97">
        <f>E29/C29*100</f>
        <v>94.273901048700921</v>
      </c>
      <c r="H29" s="97">
        <f>уборка1!E29+уборка1!I29+уборка1!Q29+уборка1!U29+уборка2!E29+уборка2!I29+уборка2!M29+уборка2!Q29+уборка2!U29+уборка2!AA29+уборка2!AE29</f>
        <v>348219.10000000009</v>
      </c>
      <c r="I29" s="97">
        <f>SUM(I26:I28)</f>
        <v>4228</v>
      </c>
      <c r="J29" s="96">
        <f t="shared" si="0"/>
        <v>35.739644970414204</v>
      </c>
      <c r="K29" s="104">
        <f t="shared" si="3"/>
        <v>31.732205446832296</v>
      </c>
      <c r="L29" s="105">
        <f>SUM(L26:L28)</f>
        <v>90</v>
      </c>
      <c r="M29" s="114"/>
      <c r="N29" s="97">
        <f t="shared" si="1"/>
        <v>13.144444444444444</v>
      </c>
    </row>
    <row r="30" spans="1:14">
      <c r="A30" s="242">
        <v>24</v>
      </c>
      <c r="B30" s="16">
        <v>2017</v>
      </c>
      <c r="C30" s="25">
        <v>108115</v>
      </c>
      <c r="D30" s="25">
        <v>46895</v>
      </c>
      <c r="E30" s="243">
        <v>46895</v>
      </c>
      <c r="F30" s="25">
        <v>5718</v>
      </c>
      <c r="G30" s="97">
        <f>E30/C30*100</f>
        <v>43.375109836747903</v>
      </c>
      <c r="H30" s="25">
        <v>189743</v>
      </c>
      <c r="I30" s="25">
        <v>21089</v>
      </c>
      <c r="J30" s="96">
        <f t="shared" si="0"/>
        <v>36.881776845050716</v>
      </c>
      <c r="K30" s="104">
        <f t="shared" si="3"/>
        <v>40.461243202900093</v>
      </c>
      <c r="L30" s="25">
        <v>317</v>
      </c>
      <c r="M30" s="25"/>
      <c r="N30" s="97">
        <f t="shared" si="1"/>
        <v>18.037854889589905</v>
      </c>
    </row>
    <row r="31" spans="1:14" ht="15" customHeight="1"/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0"/>
  <sheetViews>
    <sheetView view="pageLayout" workbookViewId="0">
      <selection activeCell="F16" sqref="F16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23.25" customHeight="1">
      <c r="A1" s="302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</row>
    <row r="2" spans="1:22" ht="15.75">
      <c r="A2" s="303" t="s">
        <v>123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</row>
    <row r="3" spans="1:22" ht="19.5" customHeight="1">
      <c r="A3" s="293" t="s">
        <v>142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</row>
    <row r="4" spans="1:22">
      <c r="A4" s="2"/>
      <c r="B4" s="19"/>
      <c r="C4" s="126" t="s">
        <v>41</v>
      </c>
      <c r="D4" s="296" t="s">
        <v>42</v>
      </c>
      <c r="E4" s="297"/>
      <c r="F4" s="298"/>
      <c r="G4" s="118" t="s">
        <v>41</v>
      </c>
      <c r="H4" s="304" t="s">
        <v>99</v>
      </c>
      <c r="I4" s="305"/>
      <c r="J4" s="306"/>
      <c r="K4" s="127" t="s">
        <v>41</v>
      </c>
      <c r="L4" s="304" t="s">
        <v>102</v>
      </c>
      <c r="M4" s="305"/>
      <c r="N4" s="306"/>
      <c r="O4" s="128" t="s">
        <v>41</v>
      </c>
      <c r="P4" s="299" t="s">
        <v>103</v>
      </c>
      <c r="Q4" s="300"/>
      <c r="R4" s="301"/>
      <c r="S4" s="129" t="s">
        <v>41</v>
      </c>
      <c r="T4" s="296" t="s">
        <v>43</v>
      </c>
      <c r="U4" s="297"/>
      <c r="V4" s="298"/>
    </row>
    <row r="5" spans="1:22">
      <c r="A5" s="4" t="s">
        <v>9</v>
      </c>
      <c r="B5" s="20" t="s">
        <v>10</v>
      </c>
      <c r="C5" s="130"/>
      <c r="D5" s="131" t="s">
        <v>44</v>
      </c>
      <c r="E5" s="132" t="s">
        <v>45</v>
      </c>
      <c r="F5" s="131" t="s">
        <v>46</v>
      </c>
      <c r="G5" s="133"/>
      <c r="H5" s="131" t="s">
        <v>44</v>
      </c>
      <c r="I5" s="131" t="s">
        <v>45</v>
      </c>
      <c r="J5" s="131" t="s">
        <v>46</v>
      </c>
      <c r="K5" s="133"/>
      <c r="L5" s="134" t="s">
        <v>44</v>
      </c>
      <c r="M5" s="134" t="s">
        <v>45</v>
      </c>
      <c r="N5" s="134" t="s">
        <v>46</v>
      </c>
      <c r="O5" s="135"/>
      <c r="P5" s="136" t="s">
        <v>44</v>
      </c>
      <c r="Q5" s="136" t="s">
        <v>45</v>
      </c>
      <c r="R5" s="137" t="s">
        <v>46</v>
      </c>
      <c r="S5" s="138"/>
      <c r="T5" s="131" t="s">
        <v>44</v>
      </c>
      <c r="U5" s="132" t="s">
        <v>45</v>
      </c>
      <c r="V5" s="131" t="s">
        <v>46</v>
      </c>
    </row>
    <row r="6" spans="1:22">
      <c r="A6" s="5" t="s">
        <v>18</v>
      </c>
      <c r="B6" s="21"/>
      <c r="C6" s="139"/>
      <c r="D6" s="140" t="s">
        <v>47</v>
      </c>
      <c r="E6" s="141" t="s">
        <v>47</v>
      </c>
      <c r="F6" s="140" t="s">
        <v>48</v>
      </c>
      <c r="G6" s="142"/>
      <c r="H6" s="140" t="s">
        <v>47</v>
      </c>
      <c r="I6" s="141" t="s">
        <v>47</v>
      </c>
      <c r="J6" s="140" t="s">
        <v>48</v>
      </c>
      <c r="K6" s="142"/>
      <c r="L6" s="143" t="s">
        <v>47</v>
      </c>
      <c r="M6" s="144" t="s">
        <v>47</v>
      </c>
      <c r="N6" s="143" t="s">
        <v>48</v>
      </c>
      <c r="O6" s="145"/>
      <c r="P6" s="146" t="s">
        <v>47</v>
      </c>
      <c r="Q6" s="146" t="s">
        <v>47</v>
      </c>
      <c r="R6" s="147" t="s">
        <v>15</v>
      </c>
      <c r="S6" s="148"/>
      <c r="T6" s="140" t="s">
        <v>47</v>
      </c>
      <c r="U6" s="141" t="s">
        <v>47</v>
      </c>
      <c r="V6" s="140" t="s">
        <v>48</v>
      </c>
    </row>
    <row r="7" spans="1:22">
      <c r="A7" s="9">
        <v>1</v>
      </c>
      <c r="B7" s="22" t="s">
        <v>49</v>
      </c>
      <c r="C7" s="149">
        <v>1602</v>
      </c>
      <c r="D7" s="101">
        <v>1602</v>
      </c>
      <c r="E7" s="102">
        <v>2394.8000000000002</v>
      </c>
      <c r="F7" s="150">
        <f>E7/D7*10</f>
        <v>14.948813982521848</v>
      </c>
      <c r="G7" s="133"/>
      <c r="H7" s="151"/>
      <c r="I7" s="152"/>
      <c r="J7" s="153" t="e">
        <f>I7/H7*10</f>
        <v>#DIV/0!</v>
      </c>
      <c r="K7" s="133"/>
      <c r="L7" s="133"/>
      <c r="M7" s="154"/>
      <c r="N7" s="150" t="e">
        <f>M7/L7*10</f>
        <v>#DIV/0!</v>
      </c>
      <c r="O7" s="95"/>
      <c r="P7" s="92"/>
      <c r="Q7" s="92"/>
      <c r="R7" s="102" t="e">
        <f t="shared" ref="R7:R30" si="0">Q7/P7*10</f>
        <v>#DIV/0!</v>
      </c>
      <c r="S7" s="133"/>
      <c r="T7" s="151"/>
      <c r="U7" s="152"/>
      <c r="V7" s="153" t="e">
        <f>U7/T7*10</f>
        <v>#DIV/0!</v>
      </c>
    </row>
    <row r="8" spans="1:22">
      <c r="A8" s="8">
        <v>2</v>
      </c>
      <c r="B8" s="12" t="s">
        <v>50</v>
      </c>
      <c r="C8" s="149">
        <v>4132</v>
      </c>
      <c r="D8" s="101">
        <v>4132</v>
      </c>
      <c r="E8" s="102">
        <v>10014</v>
      </c>
      <c r="F8" s="150">
        <f>E8/D8*10</f>
        <v>24.235237173281703</v>
      </c>
      <c r="G8" s="153"/>
      <c r="H8" s="155"/>
      <c r="I8" s="156"/>
      <c r="J8" s="153" t="e">
        <f t="shared" ref="J8:J30" si="1">I8/H8*10</f>
        <v>#DIV/0!</v>
      </c>
      <c r="K8" s="153"/>
      <c r="L8" s="153"/>
      <c r="M8" s="123"/>
      <c r="N8" s="157" t="e">
        <f t="shared" ref="N8:N30" si="2">M8/L8*10</f>
        <v>#DIV/0!</v>
      </c>
      <c r="O8" s="100"/>
      <c r="P8" s="93"/>
      <c r="Q8" s="93"/>
      <c r="R8" s="102" t="e">
        <f t="shared" si="0"/>
        <v>#DIV/0!</v>
      </c>
      <c r="S8" s="153"/>
      <c r="T8" s="155"/>
      <c r="U8" s="156"/>
      <c r="V8" s="153" t="e">
        <f t="shared" ref="V8:V26" si="3">U8/T8*10</f>
        <v>#DIV/0!</v>
      </c>
    </row>
    <row r="9" spans="1:22">
      <c r="A9" s="8">
        <v>3</v>
      </c>
      <c r="B9" s="12" t="s">
        <v>51</v>
      </c>
      <c r="C9" s="128">
        <v>2509</v>
      </c>
      <c r="D9" s="158">
        <v>2098</v>
      </c>
      <c r="E9" s="159">
        <v>10181</v>
      </c>
      <c r="F9" s="150">
        <f>E9/D9*10</f>
        <v>48.52716873212583</v>
      </c>
      <c r="G9" s="142"/>
      <c r="H9" s="153"/>
      <c r="I9" s="160"/>
      <c r="J9" s="153" t="e">
        <f t="shared" si="1"/>
        <v>#DIV/0!</v>
      </c>
      <c r="K9" s="142"/>
      <c r="L9" s="155"/>
      <c r="M9" s="156"/>
      <c r="N9" s="157" t="e">
        <f t="shared" si="2"/>
        <v>#DIV/0!</v>
      </c>
      <c r="O9" s="100"/>
      <c r="P9" s="93"/>
      <c r="Q9" s="161"/>
      <c r="R9" s="102" t="e">
        <f t="shared" si="0"/>
        <v>#DIV/0!</v>
      </c>
      <c r="S9" s="153"/>
      <c r="T9" s="153"/>
      <c r="U9" s="160"/>
      <c r="V9" s="153" t="e">
        <f t="shared" si="3"/>
        <v>#DIV/0!</v>
      </c>
    </row>
    <row r="10" spans="1:22">
      <c r="A10" s="8">
        <v>4</v>
      </c>
      <c r="B10" s="12" t="s">
        <v>25</v>
      </c>
      <c r="C10" s="162">
        <v>2794</v>
      </c>
      <c r="D10" s="100">
        <v>2794</v>
      </c>
      <c r="E10" s="163">
        <v>9421</v>
      </c>
      <c r="F10" s="150">
        <f t="shared" ref="F10:F30" si="4">E10/D10*10</f>
        <v>33.718682891911243</v>
      </c>
      <c r="G10" s="95">
        <v>129</v>
      </c>
      <c r="H10" s="95">
        <v>129</v>
      </c>
      <c r="I10" s="164">
        <v>653</v>
      </c>
      <c r="J10" s="150">
        <f t="shared" si="1"/>
        <v>50.620155038759691</v>
      </c>
      <c r="K10" s="95"/>
      <c r="L10" s="95"/>
      <c r="M10" s="165"/>
      <c r="N10" s="157" t="e">
        <f t="shared" si="2"/>
        <v>#DIV/0!</v>
      </c>
      <c r="O10" s="100">
        <v>258</v>
      </c>
      <c r="P10" s="100">
        <v>258</v>
      </c>
      <c r="Q10" s="100">
        <v>288</v>
      </c>
      <c r="R10" s="102">
        <f t="shared" si="0"/>
        <v>11.162790697674419</v>
      </c>
      <c r="S10" s="142"/>
      <c r="T10" s="166"/>
      <c r="U10" s="167"/>
      <c r="V10" s="150" t="e">
        <f t="shared" si="3"/>
        <v>#DIV/0!</v>
      </c>
    </row>
    <row r="11" spans="1:22">
      <c r="A11" s="8">
        <v>5</v>
      </c>
      <c r="B11" s="12" t="s">
        <v>52</v>
      </c>
      <c r="C11" s="149">
        <v>3881</v>
      </c>
      <c r="D11" s="100">
        <v>3881</v>
      </c>
      <c r="E11" s="163">
        <v>12065.2</v>
      </c>
      <c r="F11" s="150">
        <f t="shared" si="4"/>
        <v>31.087863952589544</v>
      </c>
      <c r="G11" s="168">
        <v>92</v>
      </c>
      <c r="H11" s="89">
        <v>92</v>
      </c>
      <c r="I11" s="152">
        <v>232.1</v>
      </c>
      <c r="J11" s="153">
        <f t="shared" si="1"/>
        <v>25.228260869565219</v>
      </c>
      <c r="K11" s="168"/>
      <c r="L11" s="168"/>
      <c r="M11" s="154"/>
      <c r="N11" s="157" t="e">
        <f t="shared" si="2"/>
        <v>#DIV/0!</v>
      </c>
      <c r="O11" s="100">
        <v>313</v>
      </c>
      <c r="P11" s="93">
        <v>313</v>
      </c>
      <c r="Q11" s="93">
        <v>269</v>
      </c>
      <c r="R11" s="102">
        <f t="shared" si="0"/>
        <v>8.5942492012779539</v>
      </c>
      <c r="S11" s="129"/>
      <c r="T11" s="129"/>
      <c r="U11" s="169"/>
      <c r="V11" s="150" t="e">
        <f t="shared" si="3"/>
        <v>#DIV/0!</v>
      </c>
    </row>
    <row r="12" spans="1:22">
      <c r="A12" s="8">
        <v>6</v>
      </c>
      <c r="B12" s="12" t="s">
        <v>26</v>
      </c>
      <c r="C12" s="149">
        <v>16025</v>
      </c>
      <c r="D12" s="100">
        <v>16025</v>
      </c>
      <c r="E12" s="170">
        <v>66685.100000000006</v>
      </c>
      <c r="F12" s="150">
        <f t="shared" si="4"/>
        <v>41.613166926677074</v>
      </c>
      <c r="G12" s="100">
        <v>1532</v>
      </c>
      <c r="H12" s="93">
        <v>1532</v>
      </c>
      <c r="I12" s="156">
        <v>6398</v>
      </c>
      <c r="J12" s="153">
        <f t="shared" si="1"/>
        <v>41.762402088772845</v>
      </c>
      <c r="K12" s="100"/>
      <c r="L12" s="100"/>
      <c r="M12" s="160"/>
      <c r="N12" s="157" t="e">
        <f t="shared" si="2"/>
        <v>#DIV/0!</v>
      </c>
      <c r="O12" s="100">
        <v>3687</v>
      </c>
      <c r="P12" s="100">
        <v>3687</v>
      </c>
      <c r="Q12" s="100">
        <v>5636.6</v>
      </c>
      <c r="R12" s="102">
        <f t="shared" si="0"/>
        <v>15.2877678329265</v>
      </c>
      <c r="S12" s="153"/>
      <c r="T12" s="153"/>
      <c r="U12" s="160"/>
      <c r="V12" s="150" t="e">
        <f t="shared" si="3"/>
        <v>#DIV/0!</v>
      </c>
    </row>
    <row r="13" spans="1:22">
      <c r="A13" s="8">
        <v>7</v>
      </c>
      <c r="B13" s="12" t="s">
        <v>27</v>
      </c>
      <c r="C13" s="149">
        <v>5054</v>
      </c>
      <c r="D13" s="100">
        <v>5054</v>
      </c>
      <c r="E13" s="163">
        <v>8238.4</v>
      </c>
      <c r="F13" s="150">
        <f t="shared" si="4"/>
        <v>16.300751879699249</v>
      </c>
      <c r="G13" s="100"/>
      <c r="H13" s="93"/>
      <c r="I13" s="156"/>
      <c r="J13" s="153" t="e">
        <f t="shared" si="1"/>
        <v>#DIV/0!</v>
      </c>
      <c r="K13" s="100"/>
      <c r="L13" s="100"/>
      <c r="M13" s="123"/>
      <c r="N13" s="157" t="e">
        <f t="shared" si="2"/>
        <v>#DIV/0!</v>
      </c>
      <c r="O13" s="100"/>
      <c r="P13" s="93"/>
      <c r="Q13" s="93"/>
      <c r="R13" s="102" t="e">
        <f t="shared" si="0"/>
        <v>#DIV/0!</v>
      </c>
      <c r="S13" s="153"/>
      <c r="T13" s="155"/>
      <c r="U13" s="156"/>
      <c r="V13" s="153" t="e">
        <f t="shared" si="3"/>
        <v>#DIV/0!</v>
      </c>
    </row>
    <row r="14" spans="1:22">
      <c r="A14" s="8">
        <v>8</v>
      </c>
      <c r="B14" s="12" t="s">
        <v>28</v>
      </c>
      <c r="C14" s="149">
        <v>5252</v>
      </c>
      <c r="D14" s="100">
        <v>5252</v>
      </c>
      <c r="E14" s="170">
        <v>11098.9</v>
      </c>
      <c r="F14" s="150">
        <f t="shared" si="4"/>
        <v>21.132711348057882</v>
      </c>
      <c r="G14" s="95"/>
      <c r="H14" s="92"/>
      <c r="I14" s="171"/>
      <c r="J14" s="150" t="e">
        <f t="shared" si="1"/>
        <v>#DIV/0!</v>
      </c>
      <c r="K14" s="95"/>
      <c r="L14" s="92"/>
      <c r="M14" s="171"/>
      <c r="N14" s="157" t="e">
        <f t="shared" si="2"/>
        <v>#DIV/0!</v>
      </c>
      <c r="O14" s="100"/>
      <c r="P14" s="93"/>
      <c r="Q14" s="161"/>
      <c r="R14" s="102" t="e">
        <f t="shared" si="0"/>
        <v>#DIV/0!</v>
      </c>
      <c r="S14" s="142"/>
      <c r="T14" s="172"/>
      <c r="U14" s="171"/>
      <c r="V14" s="153" t="e">
        <f t="shared" si="3"/>
        <v>#DIV/0!</v>
      </c>
    </row>
    <row r="15" spans="1:22">
      <c r="A15" s="8">
        <v>9</v>
      </c>
      <c r="B15" s="12" t="s">
        <v>29</v>
      </c>
      <c r="C15" s="149">
        <v>5123</v>
      </c>
      <c r="D15" s="100">
        <v>5123</v>
      </c>
      <c r="E15" s="163">
        <v>9325.2000000000007</v>
      </c>
      <c r="F15" s="150">
        <f t="shared" si="4"/>
        <v>18.202615654889716</v>
      </c>
      <c r="G15" s="168"/>
      <c r="H15" s="89"/>
      <c r="I15" s="152"/>
      <c r="J15" s="153" t="e">
        <f t="shared" si="1"/>
        <v>#DIV/0!</v>
      </c>
      <c r="K15" s="168"/>
      <c r="L15" s="89"/>
      <c r="M15" s="152"/>
      <c r="N15" s="157" t="e">
        <f t="shared" si="2"/>
        <v>#DIV/0!</v>
      </c>
      <c r="O15" s="100"/>
      <c r="P15" s="93"/>
      <c r="Q15" s="161"/>
      <c r="R15" s="102" t="e">
        <f t="shared" si="0"/>
        <v>#DIV/0!</v>
      </c>
      <c r="S15" s="153"/>
      <c r="T15" s="155"/>
      <c r="U15" s="156"/>
      <c r="V15" s="153" t="e">
        <f t="shared" si="3"/>
        <v>#DIV/0!</v>
      </c>
    </row>
    <row r="16" spans="1:22">
      <c r="A16" s="8">
        <v>10</v>
      </c>
      <c r="B16" s="12" t="s">
        <v>30</v>
      </c>
      <c r="C16" s="149">
        <v>4316</v>
      </c>
      <c r="D16" s="100">
        <v>3479</v>
      </c>
      <c r="E16" s="163">
        <v>15036</v>
      </c>
      <c r="F16" s="150">
        <f t="shared" si="4"/>
        <v>43.219315895372233</v>
      </c>
      <c r="G16" s="100">
        <v>418</v>
      </c>
      <c r="H16" s="100">
        <v>418</v>
      </c>
      <c r="I16" s="123">
        <v>1751</v>
      </c>
      <c r="J16" s="150">
        <f t="shared" si="1"/>
        <v>41.889952153110045</v>
      </c>
      <c r="K16" s="100"/>
      <c r="L16" s="100"/>
      <c r="M16" s="123"/>
      <c r="N16" s="157" t="e">
        <f t="shared" si="2"/>
        <v>#DIV/0!</v>
      </c>
      <c r="O16" s="100">
        <v>2073</v>
      </c>
      <c r="P16" s="93">
        <v>1986</v>
      </c>
      <c r="Q16" s="93">
        <v>3176</v>
      </c>
      <c r="R16" s="102">
        <f t="shared" si="0"/>
        <v>15.991943605236656</v>
      </c>
      <c r="S16" s="142"/>
      <c r="T16" s="142"/>
      <c r="U16" s="167"/>
      <c r="V16" s="150" t="e">
        <f t="shared" si="3"/>
        <v>#DIV/0!</v>
      </c>
    </row>
    <row r="17" spans="1:22">
      <c r="A17" s="8">
        <v>11</v>
      </c>
      <c r="B17" s="12" t="s">
        <v>31</v>
      </c>
      <c r="C17" s="149">
        <v>2532</v>
      </c>
      <c r="D17" s="100">
        <v>2200</v>
      </c>
      <c r="E17" s="163">
        <v>6678</v>
      </c>
      <c r="F17" s="150">
        <f t="shared" si="4"/>
        <v>30.354545454545455</v>
      </c>
      <c r="G17" s="168">
        <v>265</v>
      </c>
      <c r="H17" s="89">
        <v>265</v>
      </c>
      <c r="I17" s="152">
        <v>911</v>
      </c>
      <c r="J17" s="153">
        <f t="shared" si="1"/>
        <v>34.377358490566039</v>
      </c>
      <c r="K17" s="168"/>
      <c r="L17" s="168"/>
      <c r="M17" s="154"/>
      <c r="N17" s="157" t="e">
        <f t="shared" si="2"/>
        <v>#DIV/0!</v>
      </c>
      <c r="O17" s="100"/>
      <c r="P17" s="93"/>
      <c r="Q17" s="93"/>
      <c r="R17" s="102" t="e">
        <f t="shared" si="0"/>
        <v>#DIV/0!</v>
      </c>
      <c r="S17" s="153"/>
      <c r="T17" s="153"/>
      <c r="U17" s="160"/>
      <c r="V17" s="150" t="e">
        <f t="shared" si="3"/>
        <v>#DIV/0!</v>
      </c>
    </row>
    <row r="18" spans="1:22">
      <c r="A18" s="8">
        <v>12</v>
      </c>
      <c r="B18" s="12" t="s">
        <v>32</v>
      </c>
      <c r="C18" s="149">
        <v>5982</v>
      </c>
      <c r="D18" s="100">
        <v>5982</v>
      </c>
      <c r="E18" s="163">
        <v>28832.7</v>
      </c>
      <c r="F18" s="150">
        <f t="shared" si="4"/>
        <v>48.199097291875631</v>
      </c>
      <c r="G18" s="100">
        <v>450</v>
      </c>
      <c r="H18" s="93">
        <v>450</v>
      </c>
      <c r="I18" s="156">
        <v>2196.6</v>
      </c>
      <c r="J18" s="142">
        <f t="shared" si="1"/>
        <v>48.813333333333333</v>
      </c>
      <c r="K18" s="100"/>
      <c r="L18" s="100"/>
      <c r="M18" s="123"/>
      <c r="N18" s="157" t="e">
        <f t="shared" si="2"/>
        <v>#DIV/0!</v>
      </c>
      <c r="O18" s="100">
        <v>1324</v>
      </c>
      <c r="P18" s="93">
        <v>1324</v>
      </c>
      <c r="Q18" s="93">
        <v>1903</v>
      </c>
      <c r="R18" s="102">
        <f t="shared" si="0"/>
        <v>14.373111782477341</v>
      </c>
      <c r="S18" s="153"/>
      <c r="T18" s="153"/>
      <c r="U18" s="160"/>
      <c r="V18" s="173" t="e">
        <f t="shared" si="3"/>
        <v>#DIV/0!</v>
      </c>
    </row>
    <row r="19" spans="1:22">
      <c r="A19" s="8">
        <v>13</v>
      </c>
      <c r="B19" s="23" t="s">
        <v>33</v>
      </c>
      <c r="C19" s="149">
        <v>8477</v>
      </c>
      <c r="D19" s="100">
        <v>8477</v>
      </c>
      <c r="E19" s="170">
        <v>37100.6</v>
      </c>
      <c r="F19" s="150">
        <f t="shared" si="4"/>
        <v>43.766190869411346</v>
      </c>
      <c r="G19" s="168">
        <v>618</v>
      </c>
      <c r="H19" s="89">
        <v>618</v>
      </c>
      <c r="I19" s="152">
        <v>2686</v>
      </c>
      <c r="J19" s="142">
        <f t="shared" si="1"/>
        <v>43.462783171521039</v>
      </c>
      <c r="K19" s="168">
        <v>40</v>
      </c>
      <c r="L19" s="168"/>
      <c r="M19" s="154"/>
      <c r="N19" s="157" t="e">
        <f t="shared" si="2"/>
        <v>#DIV/0!</v>
      </c>
      <c r="O19" s="100">
        <v>610</v>
      </c>
      <c r="P19" s="100">
        <v>610</v>
      </c>
      <c r="Q19" s="100">
        <v>664.6</v>
      </c>
      <c r="R19" s="102">
        <f t="shared" si="0"/>
        <v>10.895081967213116</v>
      </c>
      <c r="S19" s="142"/>
      <c r="T19" s="142"/>
      <c r="U19" s="167"/>
      <c r="V19" s="150" t="e">
        <f t="shared" si="3"/>
        <v>#DIV/0!</v>
      </c>
    </row>
    <row r="20" spans="1:22">
      <c r="A20" s="8">
        <v>14</v>
      </c>
      <c r="B20" s="12" t="s">
        <v>35</v>
      </c>
      <c r="C20" s="149">
        <v>2020</v>
      </c>
      <c r="D20" s="100">
        <v>2020</v>
      </c>
      <c r="E20" s="163">
        <v>8101</v>
      </c>
      <c r="F20" s="150">
        <f t="shared" si="4"/>
        <v>40.103960396039604</v>
      </c>
      <c r="G20" s="100"/>
      <c r="H20" s="100"/>
      <c r="I20" s="153"/>
      <c r="J20" s="153" t="e">
        <f t="shared" si="1"/>
        <v>#DIV/0!</v>
      </c>
      <c r="K20" s="100"/>
      <c r="L20" s="100"/>
      <c r="M20" s="153"/>
      <c r="N20" s="157" t="e">
        <f t="shared" si="2"/>
        <v>#DIV/0!</v>
      </c>
      <c r="O20" s="93">
        <v>160</v>
      </c>
      <c r="P20" s="93">
        <v>160</v>
      </c>
      <c r="Q20" s="93">
        <v>165</v>
      </c>
      <c r="R20" s="102">
        <f t="shared" si="0"/>
        <v>10.3125</v>
      </c>
      <c r="S20" s="153">
        <v>30</v>
      </c>
      <c r="T20" s="153">
        <v>30</v>
      </c>
      <c r="U20" s="160">
        <v>130</v>
      </c>
      <c r="V20" s="153">
        <f t="shared" si="3"/>
        <v>43.333333333333329</v>
      </c>
    </row>
    <row r="21" spans="1:22">
      <c r="A21" s="8">
        <v>15</v>
      </c>
      <c r="B21" s="12" t="s">
        <v>98</v>
      </c>
      <c r="C21" s="149">
        <v>715</v>
      </c>
      <c r="D21" s="100">
        <v>586</v>
      </c>
      <c r="E21" s="163">
        <v>3539.4</v>
      </c>
      <c r="F21" s="150">
        <f t="shared" si="4"/>
        <v>60.399317406143346</v>
      </c>
      <c r="G21" s="100"/>
      <c r="H21" s="93"/>
      <c r="I21" s="155"/>
      <c r="J21" s="142" t="e">
        <f t="shared" si="1"/>
        <v>#DIV/0!</v>
      </c>
      <c r="K21" s="100"/>
      <c r="L21" s="100"/>
      <c r="M21" s="176"/>
      <c r="N21" s="157" t="e">
        <f t="shared" si="2"/>
        <v>#DIV/0!</v>
      </c>
      <c r="O21" s="100">
        <v>191</v>
      </c>
      <c r="P21" s="93"/>
      <c r="Q21" s="175"/>
      <c r="R21" s="102" t="e">
        <f t="shared" si="0"/>
        <v>#DIV/0!</v>
      </c>
      <c r="S21" s="153"/>
      <c r="T21" s="155"/>
      <c r="U21" s="156"/>
      <c r="V21" s="153" t="e">
        <f t="shared" si="3"/>
        <v>#DIV/0!</v>
      </c>
    </row>
    <row r="22" spans="1:22">
      <c r="A22" s="8">
        <v>16</v>
      </c>
      <c r="B22" s="12" t="s">
        <v>115</v>
      </c>
      <c r="C22" s="149">
        <v>5537</v>
      </c>
      <c r="D22" s="100">
        <v>2876</v>
      </c>
      <c r="E22" s="163">
        <v>6431</v>
      </c>
      <c r="F22" s="150">
        <f t="shared" si="4"/>
        <v>22.360917941585537</v>
      </c>
      <c r="G22" s="100"/>
      <c r="H22" s="93"/>
      <c r="I22" s="155"/>
      <c r="J22" s="142" t="e">
        <f t="shared" si="1"/>
        <v>#DIV/0!</v>
      </c>
      <c r="K22" s="100"/>
      <c r="L22" s="100"/>
      <c r="M22" s="176"/>
      <c r="N22" s="157"/>
      <c r="O22" s="100"/>
      <c r="P22" s="93"/>
      <c r="Q22" s="175"/>
      <c r="R22" s="102" t="e">
        <f t="shared" si="0"/>
        <v>#DIV/0!</v>
      </c>
      <c r="S22" s="153"/>
      <c r="T22" s="155"/>
      <c r="U22" s="156"/>
      <c r="V22" s="153" t="e">
        <f t="shared" si="3"/>
        <v>#DIV/0!</v>
      </c>
    </row>
    <row r="23" spans="1:22">
      <c r="A23" s="8">
        <v>17</v>
      </c>
      <c r="B23" s="12" t="s">
        <v>110</v>
      </c>
      <c r="C23" s="288"/>
      <c r="D23" s="100"/>
      <c r="E23" s="163"/>
      <c r="F23" s="150"/>
      <c r="G23" s="100"/>
      <c r="H23" s="93"/>
      <c r="I23" s="155"/>
      <c r="J23" s="142"/>
      <c r="K23" s="100"/>
      <c r="L23" s="100"/>
      <c r="M23" s="176"/>
      <c r="N23" s="157"/>
      <c r="O23" s="100"/>
      <c r="P23" s="93"/>
      <c r="Q23" s="175"/>
      <c r="R23" s="102"/>
      <c r="S23" s="153"/>
      <c r="T23" s="155"/>
      <c r="U23" s="156"/>
      <c r="V23" s="153"/>
    </row>
    <row r="24" spans="1:22">
      <c r="A24" s="8">
        <v>18</v>
      </c>
      <c r="B24" s="12" t="s">
        <v>111</v>
      </c>
      <c r="C24" s="149">
        <v>1310</v>
      </c>
      <c r="D24" s="100">
        <v>1210</v>
      </c>
      <c r="E24" s="163">
        <v>5678</v>
      </c>
      <c r="F24" s="150">
        <f t="shared" si="4"/>
        <v>46.925619834710744</v>
      </c>
      <c r="G24" s="100">
        <v>100</v>
      </c>
      <c r="H24" s="93">
        <v>100</v>
      </c>
      <c r="I24" s="155">
        <v>300</v>
      </c>
      <c r="J24" s="142">
        <f t="shared" si="1"/>
        <v>30</v>
      </c>
      <c r="K24" s="100"/>
      <c r="L24" s="100"/>
      <c r="M24" s="176"/>
      <c r="N24" s="157"/>
      <c r="O24" s="100">
        <v>70.41</v>
      </c>
      <c r="P24" s="93">
        <v>70.41</v>
      </c>
      <c r="Q24" s="175">
        <v>181.7</v>
      </c>
      <c r="R24" s="102">
        <f t="shared" si="0"/>
        <v>25.805993466837094</v>
      </c>
      <c r="S24" s="153"/>
      <c r="T24" s="155"/>
      <c r="U24" s="156"/>
      <c r="V24" s="153" t="e">
        <f t="shared" si="3"/>
        <v>#DIV/0!</v>
      </c>
    </row>
    <row r="25" spans="1:22">
      <c r="A25" s="8">
        <v>19</v>
      </c>
      <c r="B25" s="12" t="s">
        <v>36</v>
      </c>
      <c r="C25" s="149">
        <v>302</v>
      </c>
      <c r="D25" s="100">
        <v>302</v>
      </c>
      <c r="E25" s="177">
        <v>883</v>
      </c>
      <c r="F25" s="150">
        <f t="shared" si="4"/>
        <v>29.23841059602649</v>
      </c>
      <c r="G25" s="100"/>
      <c r="H25" s="93"/>
      <c r="I25" s="155"/>
      <c r="J25" s="153" t="e">
        <f t="shared" si="1"/>
        <v>#DIV/0!</v>
      </c>
      <c r="K25" s="100"/>
      <c r="L25" s="93"/>
      <c r="M25" s="155"/>
      <c r="N25" s="157" t="e">
        <f t="shared" si="2"/>
        <v>#DIV/0!</v>
      </c>
      <c r="O25" s="100"/>
      <c r="P25" s="93"/>
      <c r="Q25" s="175"/>
      <c r="R25" s="102" t="e">
        <f t="shared" si="0"/>
        <v>#DIV/0!</v>
      </c>
      <c r="S25" s="153"/>
      <c r="T25" s="155"/>
      <c r="U25" s="178"/>
      <c r="V25" s="179" t="e">
        <f t="shared" si="3"/>
        <v>#DIV/0!</v>
      </c>
    </row>
    <row r="26" spans="1:22">
      <c r="A26" s="8">
        <v>20</v>
      </c>
      <c r="B26" s="16" t="s">
        <v>37</v>
      </c>
      <c r="C26" s="180">
        <f>SUM(C7:C25)</f>
        <v>77563</v>
      </c>
      <c r="D26" s="181">
        <f>SUM(D7:D25)</f>
        <v>73093</v>
      </c>
      <c r="E26" s="181">
        <f>SUM(E7:E25)</f>
        <v>251703.30000000002</v>
      </c>
      <c r="F26" s="150">
        <f t="shared" si="4"/>
        <v>34.436033546304031</v>
      </c>
      <c r="G26" s="93">
        <f>SUM(G7:G25)</f>
        <v>3604</v>
      </c>
      <c r="H26" s="182">
        <f>SUM(H7:H25)</f>
        <v>3604</v>
      </c>
      <c r="I26" s="102">
        <f>SUM(I7:I25)</f>
        <v>15127.7</v>
      </c>
      <c r="J26" s="157">
        <f t="shared" si="1"/>
        <v>41.974750277469475</v>
      </c>
      <c r="K26" s="93">
        <f>SUM(K7:K25)</f>
        <v>40</v>
      </c>
      <c r="L26" s="182">
        <f>SUM(L7:L25)</f>
        <v>0</v>
      </c>
      <c r="M26" s="102">
        <f>SUM(M7:M25)</f>
        <v>0</v>
      </c>
      <c r="N26" s="157" t="e">
        <f t="shared" si="2"/>
        <v>#DIV/0!</v>
      </c>
      <c r="O26" s="183">
        <f>SUM(O7:O25)</f>
        <v>8686.41</v>
      </c>
      <c r="P26" s="184">
        <f>SUM(P7:P25)</f>
        <v>8408.41</v>
      </c>
      <c r="Q26" s="109">
        <f>SUM(Q7:Q25)</f>
        <v>12283.900000000001</v>
      </c>
      <c r="R26" s="102">
        <f t="shared" si="0"/>
        <v>14.609064020427169</v>
      </c>
      <c r="S26" s="153">
        <f>SUM(S7:S25)</f>
        <v>30</v>
      </c>
      <c r="T26" s="176">
        <f>SUM(T7:T25)</f>
        <v>30</v>
      </c>
      <c r="U26" s="150">
        <f>SUM(U7:U25)</f>
        <v>130</v>
      </c>
      <c r="V26" s="157">
        <f t="shared" si="3"/>
        <v>43.333333333333329</v>
      </c>
    </row>
    <row r="27" spans="1:22">
      <c r="A27" s="8">
        <v>21</v>
      </c>
      <c r="B27" s="12" t="s">
        <v>38</v>
      </c>
      <c r="C27" s="185">
        <v>18260</v>
      </c>
      <c r="D27" s="93">
        <v>18260</v>
      </c>
      <c r="E27" s="186">
        <v>55238</v>
      </c>
      <c r="F27" s="179">
        <f t="shared" si="4"/>
        <v>30.250821467688937</v>
      </c>
      <c r="G27" s="93">
        <v>1938</v>
      </c>
      <c r="H27" s="93">
        <v>1938</v>
      </c>
      <c r="I27" s="178">
        <v>6977</v>
      </c>
      <c r="J27" s="174">
        <f t="shared" si="1"/>
        <v>36.001031991744064</v>
      </c>
      <c r="K27" s="187"/>
      <c r="L27" s="93"/>
      <c r="M27" s="178"/>
      <c r="N27" s="174" t="e">
        <f t="shared" si="2"/>
        <v>#DIV/0!</v>
      </c>
      <c r="O27" s="187">
        <v>2560</v>
      </c>
      <c r="P27" s="93">
        <v>2560</v>
      </c>
      <c r="Q27" s="188">
        <v>3814</v>
      </c>
      <c r="R27" s="161">
        <f t="shared" si="0"/>
        <v>14.8984375</v>
      </c>
      <c r="S27" s="155">
        <v>200</v>
      </c>
      <c r="T27" s="155">
        <v>200</v>
      </c>
      <c r="U27" s="178">
        <v>366</v>
      </c>
      <c r="V27" s="179">
        <f>U27/T27*10</f>
        <v>18.3</v>
      </c>
    </row>
    <row r="28" spans="1:22">
      <c r="A28" s="8">
        <v>22</v>
      </c>
      <c r="B28" s="12" t="s">
        <v>39</v>
      </c>
      <c r="C28" s="185">
        <v>1121</v>
      </c>
      <c r="D28" s="93">
        <v>906.7</v>
      </c>
      <c r="E28" s="189">
        <v>1549.2</v>
      </c>
      <c r="F28" s="179">
        <f t="shared" si="4"/>
        <v>17.086136539097826</v>
      </c>
      <c r="G28" s="93"/>
      <c r="H28" s="93"/>
      <c r="I28" s="156"/>
      <c r="J28" s="172" t="e">
        <f t="shared" si="1"/>
        <v>#DIV/0!</v>
      </c>
      <c r="K28" s="93"/>
      <c r="L28" s="93"/>
      <c r="M28" s="178"/>
      <c r="N28" s="174" t="e">
        <f t="shared" si="2"/>
        <v>#DIV/0!</v>
      </c>
      <c r="O28" s="161">
        <v>103.7</v>
      </c>
      <c r="P28" s="93">
        <v>103.7</v>
      </c>
      <c r="Q28" s="175">
        <v>160</v>
      </c>
      <c r="R28" s="161">
        <f t="shared" si="0"/>
        <v>15.429122468659596</v>
      </c>
      <c r="S28" s="155">
        <v>10</v>
      </c>
      <c r="T28" s="155"/>
      <c r="U28" s="190"/>
      <c r="V28" s="179" t="e">
        <f>U28/T28*10</f>
        <v>#DIV/0!</v>
      </c>
    </row>
    <row r="29" spans="1:22">
      <c r="A29" s="8">
        <v>23</v>
      </c>
      <c r="B29" s="16" t="s">
        <v>40</v>
      </c>
      <c r="C29" s="191">
        <f>SUM(C26:C28)</f>
        <v>96944</v>
      </c>
      <c r="D29" s="192">
        <f>SUM(D26:D28)</f>
        <v>92259.7</v>
      </c>
      <c r="E29" s="192">
        <f>SUM(E26:E28)</f>
        <v>308490.50000000006</v>
      </c>
      <c r="F29" s="150">
        <f t="shared" si="4"/>
        <v>33.437188718367835</v>
      </c>
      <c r="G29" s="187">
        <f>SUM(G26:G28)</f>
        <v>5542</v>
      </c>
      <c r="H29" s="182">
        <f>SUM(H26:H28)</f>
        <v>5542</v>
      </c>
      <c r="I29" s="102">
        <f>SUM(I26:I28)</f>
        <v>22104.7</v>
      </c>
      <c r="J29" s="157">
        <f t="shared" si="1"/>
        <v>39.885781306387585</v>
      </c>
      <c r="K29" s="187">
        <f>SUM(K26:K28)</f>
        <v>40</v>
      </c>
      <c r="L29" s="182">
        <f>SUM(L26:L28)</f>
        <v>0</v>
      </c>
      <c r="M29" s="102">
        <f>SUM(M26:M28)</f>
        <v>0</v>
      </c>
      <c r="N29" s="157" t="e">
        <f t="shared" si="2"/>
        <v>#DIV/0!</v>
      </c>
      <c r="O29" s="183">
        <f>SUM(O26:O28)</f>
        <v>11350.11</v>
      </c>
      <c r="P29" s="184">
        <f>SUM(P26:P28)</f>
        <v>11072.11</v>
      </c>
      <c r="Q29" s="109">
        <f>SUM(Q26:Q28)</f>
        <v>16257.900000000001</v>
      </c>
      <c r="R29" s="102">
        <f t="shared" si="0"/>
        <v>14.683651083668787</v>
      </c>
      <c r="S29" s="193">
        <f>SUM(S26:S28)</f>
        <v>240</v>
      </c>
      <c r="T29" s="193">
        <f>SUM(T26:T28)</f>
        <v>230</v>
      </c>
      <c r="U29" s="192">
        <f>SUM(U26:U28)</f>
        <v>496</v>
      </c>
      <c r="V29" s="150">
        <f>U29/T29*10</f>
        <v>21.565217391304348</v>
      </c>
    </row>
    <row r="30" spans="1:22" ht="14.25" customHeight="1">
      <c r="A30" s="8">
        <v>24</v>
      </c>
      <c r="B30" s="16">
        <v>2017</v>
      </c>
      <c r="C30" s="194">
        <v>87713</v>
      </c>
      <c r="D30" s="97">
        <v>30697</v>
      </c>
      <c r="E30" s="195">
        <v>125937</v>
      </c>
      <c r="F30" s="179">
        <f t="shared" si="4"/>
        <v>41.025833143303899</v>
      </c>
      <c r="G30" s="112">
        <v>8832</v>
      </c>
      <c r="H30" s="92">
        <v>8702</v>
      </c>
      <c r="I30" s="196">
        <v>36950</v>
      </c>
      <c r="J30" s="174">
        <f t="shared" si="1"/>
        <v>42.461503102735001</v>
      </c>
      <c r="K30" s="112"/>
      <c r="L30" s="112"/>
      <c r="M30" s="197"/>
      <c r="N30" s="174" t="e">
        <f t="shared" si="2"/>
        <v>#DIV/0!</v>
      </c>
      <c r="O30" s="187">
        <v>9856</v>
      </c>
      <c r="P30" s="93">
        <v>7196</v>
      </c>
      <c r="Q30" s="188">
        <v>25878</v>
      </c>
      <c r="R30" s="102">
        <f t="shared" si="0"/>
        <v>35.961645358532522</v>
      </c>
      <c r="S30" s="198"/>
      <c r="T30" s="174"/>
      <c r="U30" s="196"/>
      <c r="V30" s="179" t="e">
        <f>U30/T30*10</f>
        <v>#DIV/0!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1811023622047245" right="0.11811023622047245" top="0.74803149606299213" bottom="0.52083333333333337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0"/>
  <sheetViews>
    <sheetView view="pageLayout" workbookViewId="0">
      <selection activeCell="A3" sqref="A3:R3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5.140625" customWidth="1"/>
    <col min="25" max="25" width="5.5703125" customWidth="1"/>
    <col min="26" max="26" width="6" customWidth="1"/>
    <col min="27" max="27" width="6.28515625" customWidth="1"/>
    <col min="28" max="28" width="5.42578125" customWidth="1"/>
    <col min="29" max="29" width="5.5703125" customWidth="1"/>
    <col min="30" max="31" width="5.85546875" customWidth="1"/>
    <col min="32" max="32" width="6.2851562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32" ht="18.75" customHeight="1">
      <c r="A1" s="302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</row>
    <row r="2" spans="1:32" ht="15.75">
      <c r="A2" s="303" t="s">
        <v>123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</row>
    <row r="3" spans="1:32" ht="20.25">
      <c r="A3" s="293" t="s">
        <v>142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</row>
    <row r="4" spans="1:32">
      <c r="A4" s="2"/>
      <c r="B4" s="19"/>
      <c r="C4" s="126" t="s">
        <v>41</v>
      </c>
      <c r="D4" s="296" t="s">
        <v>116</v>
      </c>
      <c r="E4" s="297"/>
      <c r="F4" s="298"/>
      <c r="G4" s="118" t="s">
        <v>41</v>
      </c>
      <c r="H4" s="304" t="s">
        <v>119</v>
      </c>
      <c r="I4" s="305"/>
      <c r="J4" s="306"/>
      <c r="K4" s="127" t="s">
        <v>41</v>
      </c>
      <c r="L4" s="304" t="s">
        <v>97</v>
      </c>
      <c r="M4" s="305"/>
      <c r="N4" s="306"/>
      <c r="O4" s="128" t="s">
        <v>41</v>
      </c>
      <c r="P4" s="299" t="s">
        <v>118</v>
      </c>
      <c r="Q4" s="300"/>
      <c r="R4" s="301"/>
      <c r="S4" s="128" t="s">
        <v>41</v>
      </c>
      <c r="T4" s="299" t="s">
        <v>120</v>
      </c>
      <c r="U4" s="300"/>
      <c r="V4" s="301"/>
      <c r="W4" s="2"/>
      <c r="X4" s="19"/>
      <c r="Y4" s="118" t="s">
        <v>41</v>
      </c>
      <c r="Z4" s="296" t="s">
        <v>117</v>
      </c>
      <c r="AA4" s="297"/>
      <c r="AB4" s="298"/>
      <c r="AC4" s="118" t="s">
        <v>41</v>
      </c>
      <c r="AD4" s="304" t="s">
        <v>121</v>
      </c>
      <c r="AE4" s="305"/>
      <c r="AF4" s="306"/>
    </row>
    <row r="5" spans="1:32">
      <c r="A5" s="4" t="s">
        <v>9</v>
      </c>
      <c r="B5" s="20" t="s">
        <v>10</v>
      </c>
      <c r="C5" s="130"/>
      <c r="D5" s="131" t="s">
        <v>44</v>
      </c>
      <c r="E5" s="132" t="s">
        <v>45</v>
      </c>
      <c r="F5" s="131" t="s">
        <v>46</v>
      </c>
      <c r="G5" s="133"/>
      <c r="H5" s="131" t="s">
        <v>44</v>
      </c>
      <c r="I5" s="131" t="s">
        <v>45</v>
      </c>
      <c r="J5" s="131" t="s">
        <v>46</v>
      </c>
      <c r="K5" s="133"/>
      <c r="L5" s="134" t="s">
        <v>44</v>
      </c>
      <c r="M5" s="134" t="s">
        <v>45</v>
      </c>
      <c r="N5" s="134" t="s">
        <v>46</v>
      </c>
      <c r="O5" s="135"/>
      <c r="P5" s="136" t="s">
        <v>44</v>
      </c>
      <c r="Q5" s="136" t="s">
        <v>45</v>
      </c>
      <c r="R5" s="137" t="s">
        <v>46</v>
      </c>
      <c r="S5" s="135"/>
      <c r="T5" s="136" t="s">
        <v>44</v>
      </c>
      <c r="U5" s="136" t="s">
        <v>45</v>
      </c>
      <c r="V5" s="137" t="s">
        <v>46</v>
      </c>
      <c r="W5" s="4" t="s">
        <v>9</v>
      </c>
      <c r="X5" s="20" t="s">
        <v>10</v>
      </c>
      <c r="Y5" s="133"/>
      <c r="Z5" s="131" t="s">
        <v>44</v>
      </c>
      <c r="AA5" s="132" t="s">
        <v>45</v>
      </c>
      <c r="AB5" s="131" t="s">
        <v>46</v>
      </c>
      <c r="AC5" s="133"/>
      <c r="AD5" s="131" t="s">
        <v>44</v>
      </c>
      <c r="AE5" s="131" t="s">
        <v>45</v>
      </c>
      <c r="AF5" s="131" t="s">
        <v>46</v>
      </c>
    </row>
    <row r="6" spans="1:32">
      <c r="A6" s="5" t="s">
        <v>18</v>
      </c>
      <c r="B6" s="21"/>
      <c r="C6" s="139"/>
      <c r="D6" s="140" t="s">
        <v>47</v>
      </c>
      <c r="E6" s="141" t="s">
        <v>47</v>
      </c>
      <c r="F6" s="140" t="s">
        <v>48</v>
      </c>
      <c r="G6" s="142"/>
      <c r="H6" s="140" t="s">
        <v>47</v>
      </c>
      <c r="I6" s="141" t="s">
        <v>47</v>
      </c>
      <c r="J6" s="140" t="s">
        <v>48</v>
      </c>
      <c r="K6" s="142"/>
      <c r="L6" s="143" t="s">
        <v>47</v>
      </c>
      <c r="M6" s="144" t="s">
        <v>47</v>
      </c>
      <c r="N6" s="143" t="s">
        <v>48</v>
      </c>
      <c r="O6" s="145"/>
      <c r="P6" s="146" t="s">
        <v>47</v>
      </c>
      <c r="Q6" s="146" t="s">
        <v>47</v>
      </c>
      <c r="R6" s="147" t="s">
        <v>15</v>
      </c>
      <c r="S6" s="145"/>
      <c r="T6" s="146" t="s">
        <v>47</v>
      </c>
      <c r="U6" s="146" t="s">
        <v>47</v>
      </c>
      <c r="V6" s="147" t="s">
        <v>15</v>
      </c>
      <c r="W6" s="5" t="s">
        <v>18</v>
      </c>
      <c r="X6" s="21"/>
      <c r="Y6" s="148"/>
      <c r="Z6" s="140" t="s">
        <v>47</v>
      </c>
      <c r="AA6" s="141" t="s">
        <v>47</v>
      </c>
      <c r="AB6" s="140" t="s">
        <v>48</v>
      </c>
      <c r="AC6" s="142"/>
      <c r="AD6" s="140" t="s">
        <v>47</v>
      </c>
      <c r="AE6" s="141" t="s">
        <v>47</v>
      </c>
      <c r="AF6" s="140" t="s">
        <v>48</v>
      </c>
    </row>
    <row r="7" spans="1:32" ht="13.5" customHeight="1">
      <c r="A7" s="9">
        <v>1</v>
      </c>
      <c r="B7" s="22" t="s">
        <v>49</v>
      </c>
      <c r="C7" s="149"/>
      <c r="D7" s="101"/>
      <c r="E7" s="102"/>
      <c r="F7" s="150" t="e">
        <f>E7/D7*10</f>
        <v>#DIV/0!</v>
      </c>
      <c r="G7" s="133"/>
      <c r="H7" s="151"/>
      <c r="I7" s="152"/>
      <c r="J7" s="153" t="e">
        <f>I7/H7*10</f>
        <v>#DIV/0!</v>
      </c>
      <c r="K7" s="133"/>
      <c r="L7" s="133"/>
      <c r="M7" s="154"/>
      <c r="N7" s="150" t="e">
        <f>M7/L7*10</f>
        <v>#DIV/0!</v>
      </c>
      <c r="O7" s="95"/>
      <c r="P7" s="92"/>
      <c r="Q7" s="92"/>
      <c r="R7" s="102" t="e">
        <f t="shared" ref="R7:R30" si="0">Q7/P7*10</f>
        <v>#DIV/0!</v>
      </c>
      <c r="S7" s="95"/>
      <c r="T7" s="92"/>
      <c r="U7" s="92"/>
      <c r="V7" s="102" t="e">
        <f t="shared" ref="V7:V22" si="1">U7/T7*10</f>
        <v>#DIV/0!</v>
      </c>
      <c r="W7" s="9">
        <v>1</v>
      </c>
      <c r="X7" s="22" t="s">
        <v>49</v>
      </c>
      <c r="Y7" s="149"/>
      <c r="Z7" s="101"/>
      <c r="AA7" s="102"/>
      <c r="AB7" s="150" t="e">
        <f>AA7/Z7*10</f>
        <v>#DIV/0!</v>
      </c>
      <c r="AC7" s="133"/>
      <c r="AD7" s="151"/>
      <c r="AE7" s="152"/>
      <c r="AF7" s="153" t="e">
        <f>AE7/AD7*10</f>
        <v>#DIV/0!</v>
      </c>
    </row>
    <row r="8" spans="1:32" ht="14.25" customHeight="1">
      <c r="A8" s="8">
        <v>2</v>
      </c>
      <c r="B8" s="12" t="s">
        <v>50</v>
      </c>
      <c r="C8" s="149"/>
      <c r="D8" s="101"/>
      <c r="E8" s="102"/>
      <c r="F8" s="150" t="e">
        <f t="shared" ref="F8:F30" si="2">E8/D8*10</f>
        <v>#DIV/0!</v>
      </c>
      <c r="G8" s="153"/>
      <c r="H8" s="155"/>
      <c r="I8" s="156"/>
      <c r="J8" s="153" t="e">
        <f t="shared" ref="J8:J30" si="3">I8/H8*10</f>
        <v>#DIV/0!</v>
      </c>
      <c r="K8" s="153"/>
      <c r="L8" s="153"/>
      <c r="M8" s="123"/>
      <c r="N8" s="157" t="e">
        <f t="shared" ref="N8:N30" si="4">M8/L8*10</f>
        <v>#DIV/0!</v>
      </c>
      <c r="O8" s="100"/>
      <c r="P8" s="93"/>
      <c r="Q8" s="93"/>
      <c r="R8" s="102" t="e">
        <f t="shared" si="0"/>
        <v>#DIV/0!</v>
      </c>
      <c r="S8" s="100"/>
      <c r="T8" s="93"/>
      <c r="U8" s="93"/>
      <c r="V8" s="102" t="e">
        <f t="shared" si="1"/>
        <v>#DIV/0!</v>
      </c>
      <c r="W8" s="8">
        <v>2</v>
      </c>
      <c r="X8" s="12" t="s">
        <v>50</v>
      </c>
      <c r="Y8" s="149"/>
      <c r="Z8" s="101"/>
      <c r="AA8" s="102"/>
      <c r="AB8" s="150" t="e">
        <f t="shared" ref="AB8:AB30" si="5">AA8/Z8*10</f>
        <v>#DIV/0!</v>
      </c>
      <c r="AC8" s="153"/>
      <c r="AD8" s="155"/>
      <c r="AE8" s="156"/>
      <c r="AF8" s="153" t="e">
        <f t="shared" ref="AF8:AF30" si="6">AE8/AD8*10</f>
        <v>#DIV/0!</v>
      </c>
    </row>
    <row r="9" spans="1:32" ht="15" customHeight="1">
      <c r="A9" s="8">
        <v>3</v>
      </c>
      <c r="B9" s="12" t="s">
        <v>51</v>
      </c>
      <c r="C9" s="128"/>
      <c r="D9" s="158"/>
      <c r="E9" s="159"/>
      <c r="F9" s="150" t="e">
        <f t="shared" si="2"/>
        <v>#DIV/0!</v>
      </c>
      <c r="G9" s="142"/>
      <c r="H9" s="153"/>
      <c r="I9" s="160"/>
      <c r="J9" s="153" t="e">
        <f t="shared" si="3"/>
        <v>#DIV/0!</v>
      </c>
      <c r="K9" s="142"/>
      <c r="L9" s="155"/>
      <c r="M9" s="156"/>
      <c r="N9" s="157" t="e">
        <f t="shared" si="4"/>
        <v>#DIV/0!</v>
      </c>
      <c r="O9" s="100"/>
      <c r="P9" s="93"/>
      <c r="Q9" s="161"/>
      <c r="R9" s="102" t="e">
        <f t="shared" si="0"/>
        <v>#DIV/0!</v>
      </c>
      <c r="S9" s="100"/>
      <c r="T9" s="93"/>
      <c r="U9" s="161"/>
      <c r="V9" s="102" t="e">
        <f t="shared" si="1"/>
        <v>#DIV/0!</v>
      </c>
      <c r="W9" s="8">
        <v>3</v>
      </c>
      <c r="X9" s="12" t="s">
        <v>51</v>
      </c>
      <c r="Y9" s="128"/>
      <c r="Z9" s="158"/>
      <c r="AA9" s="159"/>
      <c r="AB9" s="150" t="e">
        <f t="shared" si="5"/>
        <v>#DIV/0!</v>
      </c>
      <c r="AC9" s="142"/>
      <c r="AD9" s="153"/>
      <c r="AE9" s="160"/>
      <c r="AF9" s="153" t="e">
        <f t="shared" si="6"/>
        <v>#DIV/0!</v>
      </c>
    </row>
    <row r="10" spans="1:32" ht="13.5" customHeight="1">
      <c r="A10" s="8">
        <v>4</v>
      </c>
      <c r="B10" s="12" t="s">
        <v>25</v>
      </c>
      <c r="C10" s="162"/>
      <c r="D10" s="100"/>
      <c r="E10" s="163"/>
      <c r="F10" s="150" t="e">
        <f t="shared" si="2"/>
        <v>#DIV/0!</v>
      </c>
      <c r="G10" s="95"/>
      <c r="H10" s="95"/>
      <c r="I10" s="164"/>
      <c r="J10" s="150" t="e">
        <f t="shared" si="3"/>
        <v>#DIV/0!</v>
      </c>
      <c r="K10" s="95">
        <v>240</v>
      </c>
      <c r="L10" s="95"/>
      <c r="M10" s="165"/>
      <c r="N10" s="157" t="e">
        <f t="shared" si="4"/>
        <v>#DIV/0!</v>
      </c>
      <c r="O10" s="100"/>
      <c r="P10" s="100"/>
      <c r="Q10" s="100"/>
      <c r="R10" s="102" t="e">
        <f t="shared" si="0"/>
        <v>#DIV/0!</v>
      </c>
      <c r="S10" s="100"/>
      <c r="T10" s="100"/>
      <c r="U10" s="100"/>
      <c r="V10" s="102" t="e">
        <f t="shared" si="1"/>
        <v>#DIV/0!</v>
      </c>
      <c r="W10" s="8">
        <v>4</v>
      </c>
      <c r="X10" s="12" t="s">
        <v>25</v>
      </c>
      <c r="Y10" s="162"/>
      <c r="Z10" s="100"/>
      <c r="AA10" s="163"/>
      <c r="AB10" s="150" t="e">
        <f t="shared" si="5"/>
        <v>#DIV/0!</v>
      </c>
      <c r="AC10" s="95"/>
      <c r="AD10" s="95"/>
      <c r="AE10" s="164"/>
      <c r="AF10" s="150" t="e">
        <f t="shared" si="6"/>
        <v>#DIV/0!</v>
      </c>
    </row>
    <row r="11" spans="1:32" ht="12" customHeight="1">
      <c r="A11" s="8">
        <v>5</v>
      </c>
      <c r="B11" s="12" t="s">
        <v>52</v>
      </c>
      <c r="C11" s="149"/>
      <c r="D11" s="100"/>
      <c r="E11" s="163"/>
      <c r="F11" s="150" t="e">
        <f t="shared" si="2"/>
        <v>#DIV/0!</v>
      </c>
      <c r="G11" s="168"/>
      <c r="H11" s="89"/>
      <c r="I11" s="152"/>
      <c r="J11" s="153" t="e">
        <f t="shared" si="3"/>
        <v>#DIV/0!</v>
      </c>
      <c r="K11" s="168"/>
      <c r="L11" s="168"/>
      <c r="M11" s="154"/>
      <c r="N11" s="157" t="e">
        <f t="shared" si="4"/>
        <v>#DIV/0!</v>
      </c>
      <c r="O11" s="100"/>
      <c r="P11" s="93"/>
      <c r="Q11" s="93"/>
      <c r="R11" s="102" t="e">
        <f t="shared" si="0"/>
        <v>#DIV/0!</v>
      </c>
      <c r="S11" s="100"/>
      <c r="T11" s="93"/>
      <c r="U11" s="93"/>
      <c r="V11" s="102" t="e">
        <f t="shared" si="1"/>
        <v>#DIV/0!</v>
      </c>
      <c r="W11" s="8">
        <v>5</v>
      </c>
      <c r="X11" s="12" t="s">
        <v>52</v>
      </c>
      <c r="Y11" s="149"/>
      <c r="Z11" s="100"/>
      <c r="AA11" s="163"/>
      <c r="AB11" s="150" t="e">
        <f t="shared" si="5"/>
        <v>#DIV/0!</v>
      </c>
      <c r="AC11" s="168"/>
      <c r="AD11" s="89"/>
      <c r="AE11" s="152"/>
      <c r="AF11" s="153" t="e">
        <f t="shared" si="6"/>
        <v>#DIV/0!</v>
      </c>
    </row>
    <row r="12" spans="1:32">
      <c r="A12" s="8">
        <v>6</v>
      </c>
      <c r="B12" s="12" t="s">
        <v>26</v>
      </c>
      <c r="C12" s="149"/>
      <c r="D12" s="100"/>
      <c r="E12" s="170"/>
      <c r="F12" s="150" t="e">
        <f t="shared" si="2"/>
        <v>#DIV/0!</v>
      </c>
      <c r="G12" s="100"/>
      <c r="H12" s="93"/>
      <c r="I12" s="156"/>
      <c r="J12" s="153" t="e">
        <f t="shared" si="3"/>
        <v>#DIV/0!</v>
      </c>
      <c r="K12" s="100"/>
      <c r="L12" s="100"/>
      <c r="M12" s="160"/>
      <c r="N12" s="157" t="e">
        <f t="shared" si="4"/>
        <v>#DIV/0!</v>
      </c>
      <c r="O12" s="100">
        <v>154</v>
      </c>
      <c r="P12" s="100"/>
      <c r="Q12" s="100"/>
      <c r="R12" s="102" t="e">
        <f t="shared" si="0"/>
        <v>#DIV/0!</v>
      </c>
      <c r="S12" s="100">
        <v>60</v>
      </c>
      <c r="T12" s="100">
        <v>60</v>
      </c>
      <c r="U12" s="100">
        <v>247.5</v>
      </c>
      <c r="V12" s="102">
        <f t="shared" si="1"/>
        <v>41.25</v>
      </c>
      <c r="W12" s="8">
        <v>6</v>
      </c>
      <c r="X12" s="12" t="s">
        <v>26</v>
      </c>
      <c r="Y12" s="149"/>
      <c r="Z12" s="100"/>
      <c r="AA12" s="170"/>
      <c r="AB12" s="150" t="e">
        <f t="shared" si="5"/>
        <v>#DIV/0!</v>
      </c>
      <c r="AC12" s="100"/>
      <c r="AD12" s="93"/>
      <c r="AE12" s="156"/>
      <c r="AF12" s="153" t="e">
        <f t="shared" si="6"/>
        <v>#DIV/0!</v>
      </c>
    </row>
    <row r="13" spans="1:32">
      <c r="A13" s="8">
        <v>7</v>
      </c>
      <c r="B13" s="12" t="s">
        <v>27</v>
      </c>
      <c r="C13" s="149"/>
      <c r="D13" s="100"/>
      <c r="E13" s="163"/>
      <c r="F13" s="150" t="e">
        <f t="shared" si="2"/>
        <v>#DIV/0!</v>
      </c>
      <c r="G13" s="100"/>
      <c r="H13" s="93"/>
      <c r="I13" s="156"/>
      <c r="J13" s="153" t="e">
        <f t="shared" si="3"/>
        <v>#DIV/0!</v>
      </c>
      <c r="K13" s="100"/>
      <c r="L13" s="100"/>
      <c r="M13" s="123"/>
      <c r="N13" s="157" t="e">
        <f t="shared" si="4"/>
        <v>#DIV/0!</v>
      </c>
      <c r="O13" s="100"/>
      <c r="P13" s="93"/>
      <c r="Q13" s="93"/>
      <c r="R13" s="102" t="e">
        <f t="shared" si="0"/>
        <v>#DIV/0!</v>
      </c>
      <c r="S13" s="100"/>
      <c r="T13" s="93"/>
      <c r="U13" s="93"/>
      <c r="V13" s="102" t="e">
        <f t="shared" si="1"/>
        <v>#DIV/0!</v>
      </c>
      <c r="W13" s="8">
        <v>7</v>
      </c>
      <c r="X13" s="12" t="s">
        <v>27</v>
      </c>
      <c r="Y13" s="149"/>
      <c r="Z13" s="100"/>
      <c r="AA13" s="163"/>
      <c r="AB13" s="150" t="e">
        <f t="shared" si="5"/>
        <v>#DIV/0!</v>
      </c>
      <c r="AC13" s="100"/>
      <c r="AD13" s="93"/>
      <c r="AE13" s="156"/>
      <c r="AF13" s="153" t="e">
        <f t="shared" si="6"/>
        <v>#DIV/0!</v>
      </c>
    </row>
    <row r="14" spans="1:32">
      <c r="A14" s="8">
        <v>8</v>
      </c>
      <c r="B14" s="12" t="s">
        <v>28</v>
      </c>
      <c r="C14" s="149"/>
      <c r="D14" s="100"/>
      <c r="E14" s="170"/>
      <c r="F14" s="150" t="e">
        <f t="shared" si="2"/>
        <v>#DIV/0!</v>
      </c>
      <c r="G14" s="95"/>
      <c r="H14" s="92"/>
      <c r="I14" s="171"/>
      <c r="J14" s="150" t="e">
        <f t="shared" si="3"/>
        <v>#DIV/0!</v>
      </c>
      <c r="K14" s="95"/>
      <c r="L14" s="92"/>
      <c r="M14" s="171"/>
      <c r="N14" s="157" t="e">
        <f t="shared" si="4"/>
        <v>#DIV/0!</v>
      </c>
      <c r="O14" s="100"/>
      <c r="P14" s="93"/>
      <c r="Q14" s="161"/>
      <c r="R14" s="102" t="e">
        <f t="shared" si="0"/>
        <v>#DIV/0!</v>
      </c>
      <c r="S14" s="100"/>
      <c r="T14" s="93"/>
      <c r="U14" s="161"/>
      <c r="V14" s="102" t="e">
        <f t="shared" si="1"/>
        <v>#DIV/0!</v>
      </c>
      <c r="W14" s="8">
        <v>8</v>
      </c>
      <c r="X14" s="12" t="s">
        <v>28</v>
      </c>
      <c r="Y14" s="149"/>
      <c r="Z14" s="100"/>
      <c r="AA14" s="170"/>
      <c r="AB14" s="150" t="e">
        <f t="shared" si="5"/>
        <v>#DIV/0!</v>
      </c>
      <c r="AC14" s="95"/>
      <c r="AD14" s="92"/>
      <c r="AE14" s="171"/>
      <c r="AF14" s="150" t="e">
        <f t="shared" si="6"/>
        <v>#DIV/0!</v>
      </c>
    </row>
    <row r="15" spans="1:32">
      <c r="A15" s="8">
        <v>9</v>
      </c>
      <c r="B15" s="12" t="s">
        <v>29</v>
      </c>
      <c r="C15" s="149"/>
      <c r="D15" s="100"/>
      <c r="E15" s="163"/>
      <c r="F15" s="150" t="e">
        <f t="shared" si="2"/>
        <v>#DIV/0!</v>
      </c>
      <c r="G15" s="168"/>
      <c r="H15" s="89"/>
      <c r="I15" s="152"/>
      <c r="J15" s="153" t="e">
        <f t="shared" si="3"/>
        <v>#DIV/0!</v>
      </c>
      <c r="K15" s="168"/>
      <c r="L15" s="89"/>
      <c r="M15" s="152"/>
      <c r="N15" s="157" t="e">
        <f t="shared" si="4"/>
        <v>#DIV/0!</v>
      </c>
      <c r="O15" s="100"/>
      <c r="P15" s="93"/>
      <c r="Q15" s="161"/>
      <c r="R15" s="102" t="e">
        <f t="shared" si="0"/>
        <v>#DIV/0!</v>
      </c>
      <c r="S15" s="100"/>
      <c r="T15" s="93"/>
      <c r="U15" s="161"/>
      <c r="V15" s="102" t="e">
        <f t="shared" si="1"/>
        <v>#DIV/0!</v>
      </c>
      <c r="W15" s="8">
        <v>9</v>
      </c>
      <c r="X15" s="12" t="s">
        <v>29</v>
      </c>
      <c r="Y15" s="149"/>
      <c r="Z15" s="100"/>
      <c r="AA15" s="163"/>
      <c r="AB15" s="150" t="e">
        <f t="shared" si="5"/>
        <v>#DIV/0!</v>
      </c>
      <c r="AC15" s="168"/>
      <c r="AD15" s="89"/>
      <c r="AE15" s="152"/>
      <c r="AF15" s="153" t="e">
        <f t="shared" si="6"/>
        <v>#DIV/0!</v>
      </c>
    </row>
    <row r="16" spans="1:32">
      <c r="A16" s="8">
        <v>10</v>
      </c>
      <c r="B16" s="12" t="s">
        <v>30</v>
      </c>
      <c r="C16" s="149"/>
      <c r="D16" s="100"/>
      <c r="E16" s="163"/>
      <c r="F16" s="150" t="e">
        <f t="shared" si="2"/>
        <v>#DIV/0!</v>
      </c>
      <c r="G16" s="100"/>
      <c r="H16" s="100"/>
      <c r="I16" s="123"/>
      <c r="J16" s="150" t="e">
        <f t="shared" si="3"/>
        <v>#DIV/0!</v>
      </c>
      <c r="K16" s="100"/>
      <c r="L16" s="100"/>
      <c r="M16" s="123"/>
      <c r="N16" s="157" t="e">
        <f t="shared" si="4"/>
        <v>#DIV/0!</v>
      </c>
      <c r="O16" s="100"/>
      <c r="P16" s="93"/>
      <c r="Q16" s="93"/>
      <c r="R16" s="102" t="e">
        <f t="shared" si="0"/>
        <v>#DIV/0!</v>
      </c>
      <c r="S16" s="100"/>
      <c r="T16" s="93"/>
      <c r="U16" s="93"/>
      <c r="V16" s="102" t="e">
        <f t="shared" si="1"/>
        <v>#DIV/0!</v>
      </c>
      <c r="W16" s="8">
        <v>10</v>
      </c>
      <c r="X16" s="12" t="s">
        <v>30</v>
      </c>
      <c r="Y16" s="149"/>
      <c r="Z16" s="100"/>
      <c r="AA16" s="163"/>
      <c r="AB16" s="150" t="e">
        <f t="shared" si="5"/>
        <v>#DIV/0!</v>
      </c>
      <c r="AC16" s="100"/>
      <c r="AD16" s="100"/>
      <c r="AE16" s="123"/>
      <c r="AF16" s="150" t="e">
        <f t="shared" si="6"/>
        <v>#DIV/0!</v>
      </c>
    </row>
    <row r="17" spans="1:32">
      <c r="A17" s="8">
        <v>11</v>
      </c>
      <c r="B17" s="12" t="s">
        <v>31</v>
      </c>
      <c r="C17" s="149"/>
      <c r="D17" s="100"/>
      <c r="E17" s="163"/>
      <c r="F17" s="150" t="e">
        <f t="shared" si="2"/>
        <v>#DIV/0!</v>
      </c>
      <c r="G17" s="168"/>
      <c r="H17" s="89"/>
      <c r="I17" s="152"/>
      <c r="J17" s="153" t="e">
        <f t="shared" si="3"/>
        <v>#DIV/0!</v>
      </c>
      <c r="K17" s="168"/>
      <c r="L17" s="168"/>
      <c r="M17" s="154"/>
      <c r="N17" s="157" t="e">
        <f t="shared" si="4"/>
        <v>#DIV/0!</v>
      </c>
      <c r="O17" s="100"/>
      <c r="P17" s="93"/>
      <c r="Q17" s="93"/>
      <c r="R17" s="102" t="e">
        <f t="shared" si="0"/>
        <v>#DIV/0!</v>
      </c>
      <c r="S17" s="100"/>
      <c r="T17" s="93"/>
      <c r="U17" s="93"/>
      <c r="V17" s="102" t="e">
        <f t="shared" si="1"/>
        <v>#DIV/0!</v>
      </c>
      <c r="W17" s="8">
        <v>11</v>
      </c>
      <c r="X17" s="12" t="s">
        <v>31</v>
      </c>
      <c r="Y17" s="149"/>
      <c r="Z17" s="100"/>
      <c r="AA17" s="163"/>
      <c r="AB17" s="150" t="e">
        <f t="shared" si="5"/>
        <v>#DIV/0!</v>
      </c>
      <c r="AC17" s="168"/>
      <c r="AD17" s="89"/>
      <c r="AE17" s="152"/>
      <c r="AF17" s="153" t="e">
        <f t="shared" si="6"/>
        <v>#DIV/0!</v>
      </c>
    </row>
    <row r="18" spans="1:32">
      <c r="A18" s="8">
        <v>12</v>
      </c>
      <c r="B18" s="12" t="s">
        <v>32</v>
      </c>
      <c r="C18" s="149"/>
      <c r="D18" s="100"/>
      <c r="E18" s="163"/>
      <c r="F18" s="150" t="e">
        <f t="shared" si="2"/>
        <v>#DIV/0!</v>
      </c>
      <c r="G18" s="100"/>
      <c r="H18" s="93"/>
      <c r="I18" s="156"/>
      <c r="J18" s="142" t="e">
        <f t="shared" si="3"/>
        <v>#DIV/0!</v>
      </c>
      <c r="K18" s="100"/>
      <c r="L18" s="100"/>
      <c r="M18" s="123"/>
      <c r="N18" s="157" t="e">
        <f t="shared" si="4"/>
        <v>#DIV/0!</v>
      </c>
      <c r="O18" s="100"/>
      <c r="P18" s="93"/>
      <c r="Q18" s="93"/>
      <c r="R18" s="102" t="e">
        <f t="shared" si="0"/>
        <v>#DIV/0!</v>
      </c>
      <c r="S18" s="100"/>
      <c r="T18" s="93"/>
      <c r="U18" s="93"/>
      <c r="V18" s="102" t="e">
        <f t="shared" si="1"/>
        <v>#DIV/0!</v>
      </c>
      <c r="W18" s="8">
        <v>12</v>
      </c>
      <c r="X18" s="12" t="s">
        <v>32</v>
      </c>
      <c r="Y18" s="149"/>
      <c r="Z18" s="100"/>
      <c r="AA18" s="163"/>
      <c r="AB18" s="150" t="e">
        <f t="shared" si="5"/>
        <v>#DIV/0!</v>
      </c>
      <c r="AC18" s="100"/>
      <c r="AD18" s="93"/>
      <c r="AE18" s="156"/>
      <c r="AF18" s="142" t="e">
        <f t="shared" si="6"/>
        <v>#DIV/0!</v>
      </c>
    </row>
    <row r="19" spans="1:32">
      <c r="A19" s="8">
        <v>13</v>
      </c>
      <c r="B19" s="23" t="s">
        <v>33</v>
      </c>
      <c r="C19" s="149">
        <v>111</v>
      </c>
      <c r="D19" s="100">
        <v>111</v>
      </c>
      <c r="E19" s="170">
        <v>267.60000000000002</v>
      </c>
      <c r="F19" s="150">
        <f t="shared" si="2"/>
        <v>24.108108108108112</v>
      </c>
      <c r="G19" s="168">
        <v>60</v>
      </c>
      <c r="H19" s="89">
        <v>60</v>
      </c>
      <c r="I19" s="152">
        <v>128.9</v>
      </c>
      <c r="J19" s="142">
        <f t="shared" si="3"/>
        <v>21.483333333333334</v>
      </c>
      <c r="K19" s="168"/>
      <c r="L19" s="168"/>
      <c r="M19" s="154"/>
      <c r="N19" s="157" t="e">
        <f t="shared" si="4"/>
        <v>#DIV/0!</v>
      </c>
      <c r="O19" s="100"/>
      <c r="P19" s="100"/>
      <c r="Q19" s="100"/>
      <c r="R19" s="102" t="e">
        <f t="shared" si="0"/>
        <v>#DIV/0!</v>
      </c>
      <c r="S19" s="100"/>
      <c r="T19" s="100"/>
      <c r="U19" s="100"/>
      <c r="V19" s="102" t="e">
        <f t="shared" si="1"/>
        <v>#DIV/0!</v>
      </c>
      <c r="W19" s="8">
        <v>13</v>
      </c>
      <c r="X19" s="23" t="s">
        <v>33</v>
      </c>
      <c r="Y19" s="149"/>
      <c r="Z19" s="100"/>
      <c r="AA19" s="170"/>
      <c r="AB19" s="150" t="e">
        <f t="shared" si="5"/>
        <v>#DIV/0!</v>
      </c>
      <c r="AC19" s="168"/>
      <c r="AD19" s="89"/>
      <c r="AE19" s="152"/>
      <c r="AF19" s="142" t="e">
        <f t="shared" si="6"/>
        <v>#DIV/0!</v>
      </c>
    </row>
    <row r="20" spans="1:32">
      <c r="A20" s="8">
        <v>14</v>
      </c>
      <c r="B20" s="12" t="s">
        <v>35</v>
      </c>
      <c r="C20" s="149">
        <v>40</v>
      </c>
      <c r="D20" s="100">
        <v>40</v>
      </c>
      <c r="E20" s="163">
        <v>59</v>
      </c>
      <c r="F20" s="150">
        <f t="shared" si="2"/>
        <v>14.75</v>
      </c>
      <c r="G20" s="100"/>
      <c r="H20" s="100"/>
      <c r="I20" s="153"/>
      <c r="J20" s="153" t="e">
        <f t="shared" si="3"/>
        <v>#DIV/0!</v>
      </c>
      <c r="K20" s="100">
        <v>120</v>
      </c>
      <c r="L20" s="100"/>
      <c r="M20" s="153"/>
      <c r="N20" s="157" t="e">
        <f t="shared" si="4"/>
        <v>#DIV/0!</v>
      </c>
      <c r="O20" s="93"/>
      <c r="P20" s="93"/>
      <c r="Q20" s="93"/>
      <c r="R20" s="102" t="e">
        <f t="shared" si="0"/>
        <v>#DIV/0!</v>
      </c>
      <c r="S20" s="93"/>
      <c r="T20" s="93"/>
      <c r="U20" s="93"/>
      <c r="V20" s="102" t="e">
        <f t="shared" si="1"/>
        <v>#DIV/0!</v>
      </c>
      <c r="W20" s="8">
        <v>14</v>
      </c>
      <c r="X20" s="12" t="s">
        <v>35</v>
      </c>
      <c r="Y20" s="149">
        <v>51</v>
      </c>
      <c r="Z20" s="100"/>
      <c r="AA20" s="163"/>
      <c r="AB20" s="150" t="e">
        <f t="shared" si="5"/>
        <v>#DIV/0!</v>
      </c>
      <c r="AC20" s="100"/>
      <c r="AD20" s="100"/>
      <c r="AE20" s="153"/>
      <c r="AF20" s="153" t="e">
        <f t="shared" si="6"/>
        <v>#DIV/0!</v>
      </c>
    </row>
    <row r="21" spans="1:32">
      <c r="A21" s="8">
        <v>15</v>
      </c>
      <c r="B21" s="12" t="s">
        <v>98</v>
      </c>
      <c r="C21" s="149"/>
      <c r="D21" s="100"/>
      <c r="E21" s="163"/>
      <c r="F21" s="150" t="e">
        <f t="shared" si="2"/>
        <v>#DIV/0!</v>
      </c>
      <c r="G21" s="100"/>
      <c r="H21" s="93"/>
      <c r="I21" s="155"/>
      <c r="J21" s="142" t="e">
        <f t="shared" si="3"/>
        <v>#DIV/0!</v>
      </c>
      <c r="K21" s="100"/>
      <c r="L21" s="100"/>
      <c r="M21" s="176"/>
      <c r="N21" s="157" t="e">
        <f t="shared" si="4"/>
        <v>#DIV/0!</v>
      </c>
      <c r="O21" s="100"/>
      <c r="P21" s="93"/>
      <c r="Q21" s="175"/>
      <c r="R21" s="102" t="e">
        <f t="shared" si="0"/>
        <v>#DIV/0!</v>
      </c>
      <c r="S21" s="100"/>
      <c r="T21" s="93"/>
      <c r="U21" s="175"/>
      <c r="V21" s="102" t="e">
        <f t="shared" si="1"/>
        <v>#DIV/0!</v>
      </c>
      <c r="W21" s="8">
        <v>15</v>
      </c>
      <c r="X21" s="12" t="s">
        <v>98</v>
      </c>
      <c r="Y21" s="149"/>
      <c r="Z21" s="100"/>
      <c r="AA21" s="163"/>
      <c r="AB21" s="150" t="e">
        <f t="shared" si="5"/>
        <v>#DIV/0!</v>
      </c>
      <c r="AC21" s="100"/>
      <c r="AD21" s="93"/>
      <c r="AE21" s="155"/>
      <c r="AF21" s="142" t="e">
        <f t="shared" si="6"/>
        <v>#DIV/0!</v>
      </c>
    </row>
    <row r="22" spans="1:32">
      <c r="A22" s="8">
        <v>16</v>
      </c>
      <c r="B22" s="12" t="s">
        <v>115</v>
      </c>
      <c r="C22" s="149"/>
      <c r="D22" s="100"/>
      <c r="E22" s="163"/>
      <c r="F22" s="150" t="e">
        <f t="shared" si="2"/>
        <v>#DIV/0!</v>
      </c>
      <c r="G22" s="100"/>
      <c r="H22" s="93"/>
      <c r="I22" s="155"/>
      <c r="J22" s="142" t="e">
        <f t="shared" si="3"/>
        <v>#DIV/0!</v>
      </c>
      <c r="K22" s="100"/>
      <c r="L22" s="100"/>
      <c r="M22" s="176"/>
      <c r="N22" s="157" t="e">
        <f t="shared" si="4"/>
        <v>#DIV/0!</v>
      </c>
      <c r="O22" s="100"/>
      <c r="P22" s="93"/>
      <c r="Q22" s="175"/>
      <c r="R22" s="102" t="e">
        <f t="shared" si="0"/>
        <v>#DIV/0!</v>
      </c>
      <c r="S22" s="100"/>
      <c r="T22" s="93"/>
      <c r="U22" s="175"/>
      <c r="V22" s="102" t="e">
        <f t="shared" si="1"/>
        <v>#DIV/0!</v>
      </c>
      <c r="W22" s="8">
        <v>16</v>
      </c>
      <c r="X22" s="12" t="s">
        <v>115</v>
      </c>
      <c r="Y22" s="149"/>
      <c r="Z22" s="100"/>
      <c r="AA22" s="163"/>
      <c r="AB22" s="150" t="e">
        <f t="shared" si="5"/>
        <v>#DIV/0!</v>
      </c>
      <c r="AC22" s="100"/>
      <c r="AD22" s="93"/>
      <c r="AE22" s="155"/>
      <c r="AF22" s="142" t="e">
        <f t="shared" si="6"/>
        <v>#DIV/0!</v>
      </c>
    </row>
    <row r="23" spans="1:32">
      <c r="A23" s="8">
        <v>17</v>
      </c>
      <c r="B23" s="12" t="s">
        <v>136</v>
      </c>
      <c r="C23" s="287"/>
      <c r="D23" s="100"/>
      <c r="E23" s="163"/>
      <c r="F23" s="150"/>
      <c r="G23" s="100"/>
      <c r="H23" s="93"/>
      <c r="I23" s="155"/>
      <c r="J23" s="142"/>
      <c r="K23" s="100"/>
      <c r="L23" s="100"/>
      <c r="M23" s="176"/>
      <c r="N23" s="157"/>
      <c r="O23" s="100"/>
      <c r="P23" s="93"/>
      <c r="Q23" s="175"/>
      <c r="R23" s="102"/>
      <c r="S23" s="100"/>
      <c r="T23" s="93"/>
      <c r="U23" s="175"/>
      <c r="V23" s="102"/>
      <c r="W23" s="8">
        <v>17</v>
      </c>
      <c r="X23" s="12" t="s">
        <v>138</v>
      </c>
      <c r="Y23" s="287"/>
      <c r="Z23" s="100"/>
      <c r="AA23" s="163"/>
      <c r="AB23" s="150"/>
      <c r="AC23" s="100"/>
      <c r="AD23" s="93"/>
      <c r="AE23" s="155"/>
      <c r="AF23" s="142"/>
    </row>
    <row r="24" spans="1:32">
      <c r="A24" s="8">
        <v>18</v>
      </c>
      <c r="B24" s="12" t="s">
        <v>111</v>
      </c>
      <c r="C24" s="287"/>
      <c r="D24" s="100"/>
      <c r="E24" s="163"/>
      <c r="F24" s="150"/>
      <c r="G24" s="100"/>
      <c r="H24" s="93"/>
      <c r="I24" s="155"/>
      <c r="J24" s="142"/>
      <c r="K24" s="100"/>
      <c r="L24" s="100"/>
      <c r="M24" s="176"/>
      <c r="N24" s="157"/>
      <c r="O24" s="100"/>
      <c r="P24" s="93"/>
      <c r="Q24" s="175"/>
      <c r="R24" s="102"/>
      <c r="S24" s="100"/>
      <c r="T24" s="93"/>
      <c r="U24" s="175"/>
      <c r="V24" s="102"/>
      <c r="W24" s="8">
        <v>18</v>
      </c>
      <c r="X24" s="12" t="s">
        <v>111</v>
      </c>
      <c r="Y24" s="287"/>
      <c r="Z24" s="100"/>
      <c r="AA24" s="163"/>
      <c r="AB24" s="150"/>
      <c r="AC24" s="100"/>
      <c r="AD24" s="93"/>
      <c r="AE24" s="155"/>
      <c r="AF24" s="142"/>
    </row>
    <row r="25" spans="1:32" ht="14.25" customHeight="1">
      <c r="A25" s="8">
        <v>19</v>
      </c>
      <c r="B25" s="12" t="s">
        <v>36</v>
      </c>
      <c r="C25" s="149"/>
      <c r="D25" s="100"/>
      <c r="E25" s="177"/>
      <c r="F25" s="150" t="e">
        <f t="shared" si="2"/>
        <v>#DIV/0!</v>
      </c>
      <c r="G25" s="100"/>
      <c r="H25" s="93"/>
      <c r="I25" s="155"/>
      <c r="J25" s="153" t="e">
        <f t="shared" si="3"/>
        <v>#DIV/0!</v>
      </c>
      <c r="K25" s="100"/>
      <c r="L25" s="93"/>
      <c r="M25" s="155"/>
      <c r="N25" s="157" t="e">
        <f t="shared" si="4"/>
        <v>#DIV/0!</v>
      </c>
      <c r="O25" s="100"/>
      <c r="P25" s="93"/>
      <c r="Q25" s="175"/>
      <c r="R25" s="102" t="e">
        <f t="shared" si="0"/>
        <v>#DIV/0!</v>
      </c>
      <c r="S25" s="100"/>
      <c r="T25" s="93"/>
      <c r="U25" s="175"/>
      <c r="V25" s="102" t="e">
        <f t="shared" ref="V25:V30" si="7">U25/T25*10</f>
        <v>#DIV/0!</v>
      </c>
      <c r="W25" s="8">
        <v>19</v>
      </c>
      <c r="X25" s="12" t="s">
        <v>36</v>
      </c>
      <c r="Y25" s="149"/>
      <c r="Z25" s="100"/>
      <c r="AA25" s="177"/>
      <c r="AB25" s="150" t="e">
        <f t="shared" si="5"/>
        <v>#DIV/0!</v>
      </c>
      <c r="AC25" s="100"/>
      <c r="AD25" s="93"/>
      <c r="AE25" s="155"/>
      <c r="AF25" s="153" t="e">
        <f t="shared" si="6"/>
        <v>#DIV/0!</v>
      </c>
    </row>
    <row r="26" spans="1:32" ht="15" customHeight="1">
      <c r="A26" s="8">
        <v>20</v>
      </c>
      <c r="B26" s="16" t="s">
        <v>37</v>
      </c>
      <c r="C26" s="180">
        <f>SUM(C7:C25)</f>
        <v>151</v>
      </c>
      <c r="D26" s="181">
        <f>SUM(D7:D25)</f>
        <v>151</v>
      </c>
      <c r="E26" s="181">
        <f>SUM(E7:E25)</f>
        <v>326.60000000000002</v>
      </c>
      <c r="F26" s="150">
        <f t="shared" si="2"/>
        <v>21.629139072847682</v>
      </c>
      <c r="G26" s="93">
        <f>SUM(G7:G25)</f>
        <v>60</v>
      </c>
      <c r="H26" s="182">
        <f>SUM(H7:H20)</f>
        <v>60</v>
      </c>
      <c r="I26" s="102">
        <f>SUM(I7:I20)</f>
        <v>128.9</v>
      </c>
      <c r="J26" s="157">
        <f t="shared" si="3"/>
        <v>21.483333333333334</v>
      </c>
      <c r="K26" s="93">
        <f>SUM(K7:K25)</f>
        <v>360</v>
      </c>
      <c r="L26" s="182">
        <f>SUM(L7:L25)</f>
        <v>0</v>
      </c>
      <c r="M26" s="102">
        <f>SUM(M7:M25)</f>
        <v>0</v>
      </c>
      <c r="N26" s="157" t="e">
        <f t="shared" si="4"/>
        <v>#DIV/0!</v>
      </c>
      <c r="O26" s="183">
        <f>SUM(O7:O25)</f>
        <v>154</v>
      </c>
      <c r="P26" s="184">
        <f>SUM(P7:P25)</f>
        <v>0</v>
      </c>
      <c r="Q26" s="109">
        <f>SUM(Q7:Q25)</f>
        <v>0</v>
      </c>
      <c r="R26" s="102" t="e">
        <f t="shared" si="0"/>
        <v>#DIV/0!</v>
      </c>
      <c r="S26" s="183">
        <f>SUM(S7:S25)</f>
        <v>60</v>
      </c>
      <c r="T26" s="184">
        <f>SUM(T7:T25)</f>
        <v>60</v>
      </c>
      <c r="U26" s="109">
        <f>SUM(U7:U25)</f>
        <v>247.5</v>
      </c>
      <c r="V26" s="102">
        <f t="shared" si="7"/>
        <v>41.25</v>
      </c>
      <c r="W26" s="8">
        <v>20</v>
      </c>
      <c r="X26" s="16" t="s">
        <v>37</v>
      </c>
      <c r="Y26" s="180">
        <f>SUM(Y7:Y25)</f>
        <v>51</v>
      </c>
      <c r="Z26" s="181">
        <f>SUM(Z7:Z25)</f>
        <v>0</v>
      </c>
      <c r="AA26" s="181">
        <f>SUM(AA7:AA25)</f>
        <v>0</v>
      </c>
      <c r="AB26" s="150" t="e">
        <f t="shared" si="5"/>
        <v>#DIV/0!</v>
      </c>
      <c r="AC26" s="93">
        <f>SUM(AC7:AC25)</f>
        <v>0</v>
      </c>
      <c r="AD26" s="182">
        <f>SUM(AD7:AD20)</f>
        <v>0</v>
      </c>
      <c r="AE26" s="102">
        <f>SUM(AE7:AE20)</f>
        <v>0</v>
      </c>
      <c r="AF26" s="157" t="e">
        <f t="shared" si="6"/>
        <v>#DIV/0!</v>
      </c>
    </row>
    <row r="27" spans="1:32" ht="14.25" customHeight="1">
      <c r="A27" s="8">
        <v>21</v>
      </c>
      <c r="B27" s="12" t="s">
        <v>38</v>
      </c>
      <c r="C27" s="185">
        <v>48</v>
      </c>
      <c r="D27" s="93">
        <v>48</v>
      </c>
      <c r="E27" s="186">
        <v>54</v>
      </c>
      <c r="F27" s="179">
        <f t="shared" si="2"/>
        <v>11.25</v>
      </c>
      <c r="G27" s="93"/>
      <c r="H27" s="93"/>
      <c r="I27" s="178"/>
      <c r="J27" s="174" t="e">
        <f t="shared" si="3"/>
        <v>#DIV/0!</v>
      </c>
      <c r="K27" s="187">
        <v>800</v>
      </c>
      <c r="L27" s="93"/>
      <c r="M27" s="178"/>
      <c r="N27" s="174" t="e">
        <f t="shared" si="4"/>
        <v>#DIV/0!</v>
      </c>
      <c r="O27" s="187">
        <v>76</v>
      </c>
      <c r="P27" s="93"/>
      <c r="Q27" s="188"/>
      <c r="R27" s="161" t="e">
        <f t="shared" si="0"/>
        <v>#DIV/0!</v>
      </c>
      <c r="S27" s="187"/>
      <c r="T27" s="93"/>
      <c r="U27" s="188"/>
      <c r="V27" s="161" t="e">
        <f t="shared" si="7"/>
        <v>#DIV/0!</v>
      </c>
      <c r="W27" s="8">
        <v>21</v>
      </c>
      <c r="X27" s="12" t="s">
        <v>38</v>
      </c>
      <c r="Y27" s="185">
        <v>100</v>
      </c>
      <c r="Z27" s="93">
        <v>52</v>
      </c>
      <c r="AA27" s="186">
        <v>17</v>
      </c>
      <c r="AB27" s="179">
        <f t="shared" si="5"/>
        <v>3.2692307692307692</v>
      </c>
      <c r="AC27" s="93">
        <v>400</v>
      </c>
      <c r="AD27" s="93">
        <v>252</v>
      </c>
      <c r="AE27" s="178">
        <v>96</v>
      </c>
      <c r="AF27" s="174">
        <f t="shared" si="6"/>
        <v>3.8095238095238093</v>
      </c>
    </row>
    <row r="28" spans="1:32" ht="14.25" customHeight="1">
      <c r="A28" s="8">
        <v>22</v>
      </c>
      <c r="B28" s="12" t="s">
        <v>39</v>
      </c>
      <c r="C28" s="185">
        <v>66</v>
      </c>
      <c r="D28" s="93"/>
      <c r="E28" s="189"/>
      <c r="F28" s="179" t="e">
        <f t="shared" si="2"/>
        <v>#DIV/0!</v>
      </c>
      <c r="G28" s="93"/>
      <c r="H28" s="93"/>
      <c r="I28" s="156"/>
      <c r="J28" s="172" t="e">
        <f t="shared" si="3"/>
        <v>#DIV/0!</v>
      </c>
      <c r="K28" s="93"/>
      <c r="L28" s="93"/>
      <c r="M28" s="178"/>
      <c r="N28" s="174" t="e">
        <f t="shared" si="4"/>
        <v>#DIV/0!</v>
      </c>
      <c r="O28" s="187"/>
      <c r="P28" s="93"/>
      <c r="Q28" s="175"/>
      <c r="R28" s="161" t="e">
        <f t="shared" si="0"/>
        <v>#DIV/0!</v>
      </c>
      <c r="S28" s="187"/>
      <c r="T28" s="93"/>
      <c r="U28" s="175"/>
      <c r="V28" s="161" t="e">
        <f t="shared" si="7"/>
        <v>#DIV/0!</v>
      </c>
      <c r="W28" s="8">
        <v>22</v>
      </c>
      <c r="X28" s="12" t="s">
        <v>39</v>
      </c>
      <c r="Y28" s="185"/>
      <c r="Z28" s="93"/>
      <c r="AA28" s="189"/>
      <c r="AB28" s="179" t="e">
        <f t="shared" si="5"/>
        <v>#DIV/0!</v>
      </c>
      <c r="AC28" s="93"/>
      <c r="AD28" s="93"/>
      <c r="AE28" s="156"/>
      <c r="AF28" s="172" t="e">
        <f t="shared" si="6"/>
        <v>#DIV/0!</v>
      </c>
    </row>
    <row r="29" spans="1:32" ht="15.75" customHeight="1">
      <c r="A29" s="8">
        <v>23</v>
      </c>
      <c r="B29" s="16" t="s">
        <v>40</v>
      </c>
      <c r="C29" s="191">
        <f>SUM(C26:C28)</f>
        <v>265</v>
      </c>
      <c r="D29" s="192">
        <f>SUM(D26:D28)</f>
        <v>199</v>
      </c>
      <c r="E29" s="192">
        <f>SUM(E26:E28)</f>
        <v>380.6</v>
      </c>
      <c r="F29" s="150">
        <f t="shared" si="2"/>
        <v>19.125628140703519</v>
      </c>
      <c r="G29" s="187">
        <f>SUM(G26:G28)</f>
        <v>60</v>
      </c>
      <c r="H29" s="182">
        <f>SUM(H26:H28)</f>
        <v>60</v>
      </c>
      <c r="I29" s="102">
        <f>SUM(I26:I28)</f>
        <v>128.9</v>
      </c>
      <c r="J29" s="157">
        <f t="shared" si="3"/>
        <v>21.483333333333334</v>
      </c>
      <c r="K29" s="187">
        <f>SUM(K26:K28)</f>
        <v>1160</v>
      </c>
      <c r="L29" s="182">
        <f>SUM(L26:L28)</f>
        <v>0</v>
      </c>
      <c r="M29" s="102">
        <f>SUM(M26:M28)</f>
        <v>0</v>
      </c>
      <c r="N29" s="157" t="e">
        <f t="shared" si="4"/>
        <v>#DIV/0!</v>
      </c>
      <c r="O29" s="183">
        <f>SUM(O26:O28)</f>
        <v>230</v>
      </c>
      <c r="P29" s="184">
        <f>SUM(P26:P28)</f>
        <v>0</v>
      </c>
      <c r="Q29" s="109">
        <f>SUM(Q26:Q28)</f>
        <v>0</v>
      </c>
      <c r="R29" s="102" t="e">
        <f t="shared" si="0"/>
        <v>#DIV/0!</v>
      </c>
      <c r="S29" s="183">
        <f>SUM(S26:S28)</f>
        <v>60</v>
      </c>
      <c r="T29" s="184">
        <f>SUM(T26:T28)</f>
        <v>60</v>
      </c>
      <c r="U29" s="109">
        <f>SUM(U26:U28)</f>
        <v>247.5</v>
      </c>
      <c r="V29" s="102">
        <f t="shared" si="7"/>
        <v>41.25</v>
      </c>
      <c r="W29" s="8">
        <v>23</v>
      </c>
      <c r="X29" s="16" t="s">
        <v>40</v>
      </c>
      <c r="Y29" s="191">
        <f>SUM(Y26:Y28)</f>
        <v>151</v>
      </c>
      <c r="Z29" s="192">
        <f>SUM(Z26:Z28)</f>
        <v>52</v>
      </c>
      <c r="AA29" s="192">
        <f>SUM(AA26:AA28)</f>
        <v>17</v>
      </c>
      <c r="AB29" s="150">
        <f t="shared" si="5"/>
        <v>3.2692307692307692</v>
      </c>
      <c r="AC29" s="187">
        <f>SUM(AC26:AC28)</f>
        <v>400</v>
      </c>
      <c r="AD29" s="182">
        <f>SUM(AD26:AD28)</f>
        <v>252</v>
      </c>
      <c r="AE29" s="102">
        <f>SUM(AE26:AE28)</f>
        <v>96</v>
      </c>
      <c r="AF29" s="157">
        <f t="shared" si="6"/>
        <v>3.8095238095238093</v>
      </c>
    </row>
    <row r="30" spans="1:32" ht="15" customHeight="1">
      <c r="A30" s="8">
        <v>24</v>
      </c>
      <c r="B30" s="16" t="s">
        <v>137</v>
      </c>
      <c r="C30" s="194"/>
      <c r="D30" s="97"/>
      <c r="E30" s="195"/>
      <c r="F30" s="179" t="e">
        <f t="shared" si="2"/>
        <v>#DIV/0!</v>
      </c>
      <c r="G30" s="112"/>
      <c r="H30" s="92"/>
      <c r="I30" s="196"/>
      <c r="J30" s="174" t="e">
        <f t="shared" si="3"/>
        <v>#DIV/0!</v>
      </c>
      <c r="K30" s="112"/>
      <c r="L30" s="112"/>
      <c r="M30" s="197"/>
      <c r="N30" s="174" t="e">
        <f t="shared" si="4"/>
        <v>#DIV/0!</v>
      </c>
      <c r="O30" s="187"/>
      <c r="P30" s="93"/>
      <c r="Q30" s="188"/>
      <c r="R30" s="102" t="e">
        <f t="shared" si="0"/>
        <v>#DIV/0!</v>
      </c>
      <c r="S30" s="187"/>
      <c r="T30" s="93"/>
      <c r="U30" s="188"/>
      <c r="V30" s="102" t="e">
        <f t="shared" si="7"/>
        <v>#DIV/0!</v>
      </c>
      <c r="W30" s="8">
        <v>24</v>
      </c>
      <c r="X30" s="16" t="s">
        <v>137</v>
      </c>
      <c r="Y30" s="194"/>
      <c r="Z30" s="97"/>
      <c r="AA30" s="195"/>
      <c r="AB30" s="179" t="e">
        <f t="shared" si="5"/>
        <v>#DIV/0!</v>
      </c>
      <c r="AC30" s="112"/>
      <c r="AD30" s="92"/>
      <c r="AE30" s="196"/>
      <c r="AF30" s="174" t="e">
        <f t="shared" si="6"/>
        <v>#DIV/0!</v>
      </c>
    </row>
  </sheetData>
  <mergeCells count="10">
    <mergeCell ref="Z4:AB4"/>
    <mergeCell ref="AD4:AF4"/>
    <mergeCell ref="A1:R1"/>
    <mergeCell ref="A2:R2"/>
    <mergeCell ref="A3:R3"/>
    <mergeCell ref="D4:F4"/>
    <mergeCell ref="H4:J4"/>
    <mergeCell ref="L4:N4"/>
    <mergeCell ref="P4:R4"/>
    <mergeCell ref="T4:V4"/>
  </mergeCells>
  <pageMargins left="0.19685039370078741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tabSelected="1" topLeftCell="A4" workbookViewId="0">
      <selection activeCell="N17" sqref="N17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>
      <c r="A2" s="291" t="s">
        <v>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1:15" ht="18.75">
      <c r="A3" s="311" t="s">
        <v>124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</row>
    <row r="4" spans="1:15" ht="20.25">
      <c r="A4" s="312" t="s">
        <v>143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</row>
    <row r="5" spans="1:15" ht="15.75">
      <c r="A5" s="29"/>
      <c r="B5" s="3"/>
      <c r="C5" s="313" t="s">
        <v>53</v>
      </c>
      <c r="D5" s="314"/>
      <c r="E5" s="315" t="s">
        <v>54</v>
      </c>
      <c r="F5" s="316"/>
      <c r="G5" s="315" t="s">
        <v>55</v>
      </c>
      <c r="H5" s="316"/>
      <c r="I5" s="30" t="s">
        <v>112</v>
      </c>
      <c r="J5" s="315" t="s">
        <v>56</v>
      </c>
      <c r="K5" s="316"/>
      <c r="L5" s="315" t="s">
        <v>57</v>
      </c>
      <c r="M5" s="316"/>
      <c r="N5" s="315" t="s">
        <v>58</v>
      </c>
      <c r="O5" s="316"/>
    </row>
    <row r="6" spans="1:15" ht="15" customHeight="1">
      <c r="A6" s="31" t="s">
        <v>59</v>
      </c>
      <c r="B6" s="32" t="s">
        <v>10</v>
      </c>
      <c r="C6" s="307"/>
      <c r="D6" s="308"/>
      <c r="E6" s="309" t="s">
        <v>60</v>
      </c>
      <c r="F6" s="310"/>
      <c r="G6" s="309" t="s">
        <v>61</v>
      </c>
      <c r="H6" s="310"/>
      <c r="I6" s="33"/>
      <c r="J6" s="124"/>
      <c r="K6" s="34"/>
      <c r="L6" s="124"/>
      <c r="M6" s="34"/>
      <c r="N6" s="124"/>
      <c r="O6" s="125"/>
    </row>
    <row r="7" spans="1:15" ht="15" customHeight="1">
      <c r="A7" s="35"/>
      <c r="B7" s="36"/>
      <c r="C7" s="37" t="s">
        <v>112</v>
      </c>
      <c r="D7" s="38" t="s">
        <v>104</v>
      </c>
      <c r="E7" s="37" t="s">
        <v>112</v>
      </c>
      <c r="F7" s="38" t="s">
        <v>104</v>
      </c>
      <c r="G7" s="37" t="s">
        <v>112</v>
      </c>
      <c r="H7" s="38" t="s">
        <v>104</v>
      </c>
      <c r="I7" s="39" t="s">
        <v>104</v>
      </c>
      <c r="J7" s="37" t="s">
        <v>112</v>
      </c>
      <c r="K7" s="38" t="s">
        <v>104</v>
      </c>
      <c r="L7" s="37" t="s">
        <v>112</v>
      </c>
      <c r="M7" s="38" t="s">
        <v>104</v>
      </c>
      <c r="N7" s="37" t="s">
        <v>112</v>
      </c>
      <c r="O7" s="38" t="s">
        <v>104</v>
      </c>
    </row>
    <row r="8" spans="1:15" ht="15" customHeight="1">
      <c r="A8" s="40">
        <v>1</v>
      </c>
      <c r="B8" s="36" t="s">
        <v>49</v>
      </c>
      <c r="C8" s="41"/>
      <c r="D8" s="41"/>
      <c r="E8" s="41"/>
      <c r="F8" s="41"/>
      <c r="G8" s="39"/>
      <c r="H8" s="41"/>
      <c r="I8" s="42">
        <v>0</v>
      </c>
      <c r="J8" s="43"/>
      <c r="K8" s="43"/>
      <c r="L8" s="43"/>
      <c r="M8" s="43"/>
      <c r="N8" s="38"/>
      <c r="O8" s="43"/>
    </row>
    <row r="9" spans="1:15" ht="15" customHeight="1">
      <c r="A9" s="44">
        <v>2</v>
      </c>
      <c r="B9" s="45" t="s">
        <v>50</v>
      </c>
      <c r="C9" s="43"/>
      <c r="D9" s="43"/>
      <c r="E9" s="43"/>
      <c r="F9" s="43"/>
      <c r="G9" s="43"/>
      <c r="H9" s="43"/>
      <c r="I9" s="42">
        <v>0</v>
      </c>
      <c r="J9" s="43"/>
      <c r="K9" s="43"/>
      <c r="L9" s="43"/>
      <c r="M9" s="43"/>
      <c r="N9" s="43"/>
      <c r="O9" s="43"/>
    </row>
    <row r="10" spans="1:15" ht="14.25" customHeight="1">
      <c r="A10" s="44">
        <v>3</v>
      </c>
      <c r="B10" s="45" t="s">
        <v>24</v>
      </c>
      <c r="C10" s="43"/>
      <c r="D10" s="43"/>
      <c r="E10" s="43"/>
      <c r="F10" s="43"/>
      <c r="G10" s="43"/>
      <c r="H10" s="43"/>
      <c r="I10" s="42">
        <v>0</v>
      </c>
      <c r="J10" s="43"/>
      <c r="K10" s="43"/>
      <c r="L10" s="43"/>
      <c r="M10" s="43"/>
      <c r="N10" s="43"/>
      <c r="O10" s="43"/>
    </row>
    <row r="11" spans="1:15" ht="15" customHeight="1">
      <c r="A11" s="44">
        <v>4</v>
      </c>
      <c r="B11" s="45" t="s">
        <v>62</v>
      </c>
      <c r="C11" s="46"/>
      <c r="D11" s="46"/>
      <c r="E11" s="46"/>
      <c r="F11" s="46"/>
      <c r="G11" s="46"/>
      <c r="H11" s="46"/>
      <c r="I11" s="47">
        <v>0</v>
      </c>
      <c r="J11" s="48"/>
      <c r="K11" s="48"/>
      <c r="L11" s="46"/>
      <c r="M11" s="46"/>
      <c r="N11" s="46"/>
      <c r="O11" s="46"/>
    </row>
    <row r="12" spans="1:15" ht="16.5" customHeight="1">
      <c r="A12" s="44">
        <v>5</v>
      </c>
      <c r="B12" s="45" t="s">
        <v>52</v>
      </c>
      <c r="C12" s="43"/>
      <c r="D12" s="43"/>
      <c r="E12" s="43"/>
      <c r="F12" s="43"/>
      <c r="G12" s="43"/>
      <c r="H12" s="43"/>
      <c r="I12" s="42">
        <v>0</v>
      </c>
      <c r="J12" s="48"/>
      <c r="K12" s="43"/>
      <c r="L12" s="43"/>
      <c r="M12" s="43"/>
      <c r="N12" s="43"/>
      <c r="O12" s="43"/>
    </row>
    <row r="13" spans="1:15" ht="15" customHeight="1">
      <c r="A13" s="44">
        <v>6</v>
      </c>
      <c r="B13" s="45" t="s">
        <v>27</v>
      </c>
      <c r="C13" s="43"/>
      <c r="D13" s="43"/>
      <c r="E13" s="43"/>
      <c r="F13" s="43"/>
      <c r="G13" s="43"/>
      <c r="H13" s="43"/>
      <c r="I13" s="42">
        <v>0</v>
      </c>
      <c r="J13" s="48"/>
      <c r="K13" s="43"/>
      <c r="L13" s="43"/>
      <c r="M13" s="43"/>
      <c r="N13" s="43"/>
      <c r="O13" s="43"/>
    </row>
    <row r="14" spans="1:15" ht="15" customHeight="1">
      <c r="A14" s="44">
        <v>7</v>
      </c>
      <c r="B14" s="45" t="s">
        <v>28</v>
      </c>
      <c r="C14" s="43"/>
      <c r="D14" s="43"/>
      <c r="E14" s="43"/>
      <c r="F14" s="43"/>
      <c r="G14" s="43"/>
      <c r="H14" s="43"/>
      <c r="I14" s="42">
        <v>0</v>
      </c>
      <c r="J14" s="48"/>
      <c r="K14" s="48"/>
      <c r="L14" s="43"/>
      <c r="M14" s="46"/>
      <c r="N14" s="43"/>
      <c r="O14" s="46"/>
    </row>
    <row r="15" spans="1:15" ht="15" customHeight="1">
      <c r="A15" s="44">
        <v>8</v>
      </c>
      <c r="B15" s="45" t="s">
        <v>29</v>
      </c>
      <c r="C15" s="43"/>
      <c r="D15" s="43"/>
      <c r="E15" s="43"/>
      <c r="F15" s="43"/>
      <c r="G15" s="43"/>
      <c r="H15" s="43"/>
      <c r="I15" s="42">
        <v>0</v>
      </c>
      <c r="J15" s="48"/>
      <c r="K15" s="43"/>
      <c r="L15" s="43"/>
      <c r="M15" s="43"/>
      <c r="N15" s="43"/>
      <c r="O15" s="43"/>
    </row>
    <row r="16" spans="1:15" ht="17.25" customHeight="1">
      <c r="A16" s="44">
        <v>9</v>
      </c>
      <c r="B16" s="45" t="s">
        <v>30</v>
      </c>
      <c r="C16" s="43"/>
      <c r="D16" s="43"/>
      <c r="E16" s="43"/>
      <c r="F16" s="43"/>
      <c r="G16" s="43"/>
      <c r="H16" s="43"/>
      <c r="I16" s="42">
        <v>0</v>
      </c>
      <c r="J16" s="48"/>
      <c r="K16" s="43"/>
      <c r="L16" s="43"/>
      <c r="M16" s="43"/>
      <c r="N16" s="43"/>
      <c r="O16" s="43"/>
    </row>
    <row r="17" spans="1:16" ht="16.5" customHeight="1">
      <c r="A17" s="44">
        <v>10</v>
      </c>
      <c r="B17" s="45" t="s">
        <v>31</v>
      </c>
      <c r="C17" s="43"/>
      <c r="D17" s="43"/>
      <c r="E17" s="43"/>
      <c r="F17" s="43"/>
      <c r="G17" s="43"/>
      <c r="H17" s="43"/>
      <c r="I17" s="42">
        <v>0</v>
      </c>
      <c r="J17" s="48"/>
      <c r="K17" s="43"/>
      <c r="L17" s="43"/>
      <c r="M17" s="43"/>
      <c r="N17" s="43"/>
      <c r="O17" s="43"/>
    </row>
    <row r="18" spans="1:16" ht="16.5" customHeight="1">
      <c r="A18" s="44">
        <v>11</v>
      </c>
      <c r="B18" s="45" t="s">
        <v>63</v>
      </c>
      <c r="C18" s="43"/>
      <c r="D18" s="43"/>
      <c r="E18" s="43"/>
      <c r="F18" s="43"/>
      <c r="G18" s="43"/>
      <c r="H18" s="43"/>
      <c r="I18" s="42">
        <v>0</v>
      </c>
      <c r="J18" s="48"/>
      <c r="K18" s="43"/>
      <c r="L18" s="43"/>
      <c r="M18" s="43"/>
      <c r="N18" s="43"/>
      <c r="O18" s="43"/>
    </row>
    <row r="19" spans="1:16" ht="17.25" customHeight="1">
      <c r="A19" s="44">
        <v>12</v>
      </c>
      <c r="B19" s="45" t="s">
        <v>64</v>
      </c>
      <c r="C19" s="49">
        <f>L19*350/100</f>
        <v>49</v>
      </c>
      <c r="D19" s="49">
        <f>M19*350/100</f>
        <v>47.25</v>
      </c>
      <c r="E19" s="49">
        <f>C19*J19/100</f>
        <v>48.02</v>
      </c>
      <c r="F19" s="49">
        <f>D19*K19/100</f>
        <v>46.305</v>
      </c>
      <c r="G19" s="49">
        <f>E19*N19/3.4</f>
        <v>59.318823529411773</v>
      </c>
      <c r="H19" s="49">
        <f>F19*O19/3.4</f>
        <v>49.028823529411767</v>
      </c>
      <c r="I19" s="50">
        <f>G19-H19</f>
        <v>10.290000000000006</v>
      </c>
      <c r="J19" s="51">
        <v>98</v>
      </c>
      <c r="K19" s="51">
        <v>98</v>
      </c>
      <c r="L19" s="49">
        <v>14</v>
      </c>
      <c r="M19" s="49">
        <v>13.5</v>
      </c>
      <c r="N19" s="49">
        <v>4.2</v>
      </c>
      <c r="O19" s="49">
        <v>3.6</v>
      </c>
    </row>
    <row r="20" spans="1:16" ht="15.75" customHeight="1">
      <c r="A20" s="44">
        <v>13</v>
      </c>
      <c r="B20" s="45" t="s">
        <v>26</v>
      </c>
      <c r="C20" s="52">
        <f>L20*392/100</f>
        <v>79.183999999999997</v>
      </c>
      <c r="D20" s="52">
        <f>M20*376/100</f>
        <v>75.2</v>
      </c>
      <c r="E20" s="52">
        <f>C20*J20/100</f>
        <v>76.016639999999995</v>
      </c>
      <c r="F20" s="52">
        <f>D20*K20/100</f>
        <v>72.192000000000007</v>
      </c>
      <c r="G20" s="52">
        <f>E20*N20/3.4</f>
        <v>76.016639999999995</v>
      </c>
      <c r="H20" s="52">
        <f>F20*O20/3.4</f>
        <v>74.31529411764707</v>
      </c>
      <c r="I20" s="53">
        <f>G20-H20</f>
        <v>1.7013458823529248</v>
      </c>
      <c r="J20" s="54">
        <v>96</v>
      </c>
      <c r="K20" s="54">
        <v>96</v>
      </c>
      <c r="L20" s="52">
        <v>20.2</v>
      </c>
      <c r="M20" s="52">
        <v>20</v>
      </c>
      <c r="N20" s="52">
        <v>3.4</v>
      </c>
      <c r="O20" s="55">
        <v>3.5</v>
      </c>
      <c r="P20" s="1"/>
    </row>
    <row r="21" spans="1:16" ht="17.25" customHeight="1">
      <c r="A21" s="44">
        <v>14</v>
      </c>
      <c r="B21" s="45" t="s">
        <v>35</v>
      </c>
      <c r="C21" s="49"/>
      <c r="D21" s="49"/>
      <c r="E21" s="38"/>
      <c r="F21" s="38"/>
      <c r="G21" s="49"/>
      <c r="H21" s="38"/>
      <c r="I21" s="50">
        <f>G21-H21</f>
        <v>0</v>
      </c>
      <c r="J21" s="51"/>
      <c r="K21" s="38"/>
      <c r="L21" s="38"/>
      <c r="M21" s="38"/>
      <c r="N21" s="39"/>
      <c r="O21" s="39"/>
    </row>
    <row r="22" spans="1:16" ht="18" customHeight="1">
      <c r="A22" s="44">
        <v>15</v>
      </c>
      <c r="B22" s="12" t="s">
        <v>96</v>
      </c>
      <c r="C22" s="49"/>
      <c r="D22" s="49"/>
      <c r="E22" s="49"/>
      <c r="F22" s="49"/>
      <c r="G22" s="49"/>
      <c r="H22" s="49"/>
      <c r="I22" s="50"/>
      <c r="J22" s="51"/>
      <c r="K22" s="38"/>
      <c r="L22" s="49"/>
      <c r="M22" s="49"/>
      <c r="N22" s="49"/>
      <c r="O22" s="38"/>
    </row>
    <row r="23" spans="1:16" ht="17.25" customHeight="1">
      <c r="A23" s="44">
        <v>16</v>
      </c>
      <c r="B23" s="45"/>
      <c r="C23" s="38"/>
      <c r="D23" s="38"/>
      <c r="E23" s="38"/>
      <c r="F23" s="38"/>
      <c r="G23" s="38"/>
      <c r="H23" s="38"/>
      <c r="I23" s="50"/>
      <c r="J23" s="56"/>
      <c r="K23" s="38"/>
      <c r="L23" s="38"/>
      <c r="M23" s="38"/>
      <c r="N23" s="38"/>
      <c r="O23" s="38"/>
    </row>
    <row r="24" spans="1:16" ht="15.75">
      <c r="A24" s="44">
        <v>17</v>
      </c>
      <c r="B24" s="57" t="s">
        <v>37</v>
      </c>
      <c r="C24" s="58">
        <f t="shared" ref="C24:H24" si="0">SUM(C19:C23)</f>
        <v>128.184</v>
      </c>
      <c r="D24" s="58">
        <f t="shared" si="0"/>
        <v>122.45</v>
      </c>
      <c r="E24" s="58">
        <f t="shared" si="0"/>
        <v>124.03664000000001</v>
      </c>
      <c r="F24" s="58">
        <f t="shared" si="0"/>
        <v>118.49700000000001</v>
      </c>
      <c r="G24" s="58">
        <f>SUM(G19:G23)</f>
        <v>135.33546352941175</v>
      </c>
      <c r="H24" s="58">
        <f t="shared" si="0"/>
        <v>123.34411764705884</v>
      </c>
      <c r="I24" s="58">
        <f>G24-H24</f>
        <v>11.991345882352917</v>
      </c>
      <c r="J24" s="56">
        <f>E24/C24*100</f>
        <v>96.764525993883794</v>
      </c>
      <c r="K24" s="56">
        <f>F24/D24*100</f>
        <v>96.771743568803601</v>
      </c>
      <c r="L24" s="58">
        <f>C24/720*100</f>
        <v>17.803333333333331</v>
      </c>
      <c r="M24" s="58">
        <f>D24/680*100</f>
        <v>18.007352941176471</v>
      </c>
      <c r="N24" s="58">
        <f>G24*3.4/E24</f>
        <v>3.7097149358447625</v>
      </c>
      <c r="O24" s="58">
        <f>H24*3.4/F24</f>
        <v>3.5390769386566752</v>
      </c>
    </row>
    <row r="25" spans="1:16">
      <c r="C25" s="18"/>
      <c r="I25" s="59">
        <f>G24-H24</f>
        <v>11.991345882352917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0"/>
  <sheetViews>
    <sheetView view="pageLayout" workbookViewId="0">
      <selection activeCell="G12" sqref="G12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61" t="s">
        <v>65</v>
      </c>
      <c r="I1" s="61"/>
      <c r="J1" s="61"/>
      <c r="K1" s="61"/>
      <c r="O1" s="60"/>
      <c r="P1" s="60"/>
    </row>
    <row r="2" spans="1:16">
      <c r="B2" s="63" t="s">
        <v>125</v>
      </c>
      <c r="C2" s="63"/>
      <c r="D2" s="63"/>
      <c r="E2" s="63"/>
      <c r="F2" s="63"/>
      <c r="G2" s="63"/>
      <c r="H2" s="63"/>
      <c r="I2" s="63"/>
      <c r="M2" s="63"/>
      <c r="N2" s="63"/>
      <c r="O2" s="63"/>
      <c r="P2" s="63"/>
    </row>
    <row r="3" spans="1:16" ht="18.75">
      <c r="D3" s="61" t="s">
        <v>105</v>
      </c>
      <c r="E3" s="61"/>
      <c r="F3" s="115" t="s">
        <v>143</v>
      </c>
      <c r="O3" s="64"/>
      <c r="P3" s="64"/>
    </row>
    <row r="4" spans="1:16" ht="15.75">
      <c r="A4" s="221"/>
      <c r="B4" s="222"/>
      <c r="C4" s="223"/>
      <c r="D4" s="224" t="s">
        <v>78</v>
      </c>
      <c r="E4" s="224"/>
      <c r="F4" s="224"/>
      <c r="G4" s="224"/>
      <c r="H4" s="224"/>
      <c r="I4" s="224"/>
      <c r="J4" s="225"/>
      <c r="K4" s="226" t="s">
        <v>74</v>
      </c>
    </row>
    <row r="5" spans="1:16" ht="15.75">
      <c r="A5" s="227" t="s">
        <v>9</v>
      </c>
      <c r="B5" s="228" t="s">
        <v>10</v>
      </c>
      <c r="C5" s="317" t="s">
        <v>66</v>
      </c>
      <c r="D5" s="318"/>
      <c r="E5" s="317" t="s">
        <v>67</v>
      </c>
      <c r="F5" s="318"/>
      <c r="G5" s="229" t="s">
        <v>100</v>
      </c>
      <c r="H5" s="229"/>
      <c r="I5" s="317" t="s">
        <v>77</v>
      </c>
      <c r="J5" s="318"/>
      <c r="K5" s="230" t="s">
        <v>75</v>
      </c>
    </row>
    <row r="6" spans="1:16" ht="15.75">
      <c r="A6" s="231" t="s">
        <v>18</v>
      </c>
      <c r="B6" s="231"/>
      <c r="C6" s="232" t="s">
        <v>12</v>
      </c>
      <c r="D6" s="232" t="s">
        <v>14</v>
      </c>
      <c r="E6" s="232" t="s">
        <v>12</v>
      </c>
      <c r="F6" s="232" t="s">
        <v>14</v>
      </c>
      <c r="G6" s="232"/>
      <c r="H6" s="232"/>
      <c r="I6" s="232" t="s">
        <v>12</v>
      </c>
      <c r="J6" s="232" t="s">
        <v>14</v>
      </c>
      <c r="K6" s="233" t="s">
        <v>76</v>
      </c>
    </row>
    <row r="7" spans="1:16" ht="15.75">
      <c r="A7" s="36">
        <v>1</v>
      </c>
      <c r="B7" s="45" t="s">
        <v>49</v>
      </c>
      <c r="C7" s="236"/>
      <c r="D7" s="234"/>
      <c r="E7" s="234"/>
      <c r="F7" s="234"/>
      <c r="G7" s="234"/>
      <c r="H7" s="234"/>
      <c r="I7" s="234"/>
      <c r="J7" s="234"/>
      <c r="K7" s="235"/>
    </row>
    <row r="8" spans="1:16">
      <c r="A8" s="43">
        <v>2</v>
      </c>
      <c r="B8" s="12" t="s">
        <v>50</v>
      </c>
      <c r="C8" s="84">
        <v>5</v>
      </c>
      <c r="D8" s="7">
        <v>12</v>
      </c>
      <c r="E8" s="7"/>
      <c r="F8" s="7"/>
      <c r="G8" s="7"/>
      <c r="H8" s="7"/>
      <c r="I8" s="7"/>
      <c r="J8" s="7"/>
      <c r="K8" s="25"/>
    </row>
    <row r="9" spans="1:16">
      <c r="A9" s="43">
        <v>3</v>
      </c>
      <c r="B9" s="12" t="s">
        <v>51</v>
      </c>
      <c r="C9" s="84"/>
      <c r="D9" s="7"/>
      <c r="E9" s="7"/>
      <c r="F9" s="7"/>
      <c r="G9" s="7"/>
      <c r="H9" s="7"/>
      <c r="I9" s="7"/>
      <c r="J9" s="7"/>
      <c r="K9" s="25"/>
    </row>
    <row r="10" spans="1:16">
      <c r="A10" s="43">
        <v>4</v>
      </c>
      <c r="B10" s="12" t="s">
        <v>68</v>
      </c>
      <c r="C10" s="84">
        <v>126</v>
      </c>
      <c r="D10" s="7">
        <v>167</v>
      </c>
      <c r="E10" s="10"/>
      <c r="F10" s="10"/>
      <c r="G10" s="10"/>
      <c r="H10" s="10"/>
      <c r="I10" s="7"/>
      <c r="J10" s="7"/>
      <c r="K10" s="25"/>
    </row>
    <row r="11" spans="1:16">
      <c r="A11" s="43">
        <v>5</v>
      </c>
      <c r="B11" s="12" t="s">
        <v>52</v>
      </c>
      <c r="C11" s="84"/>
      <c r="D11" s="7"/>
      <c r="E11" s="7"/>
      <c r="F11" s="7"/>
      <c r="G11" s="7"/>
      <c r="H11" s="7"/>
      <c r="I11" s="7"/>
      <c r="J11" s="7"/>
      <c r="K11" s="25"/>
    </row>
    <row r="12" spans="1:16">
      <c r="A12" s="43">
        <v>6</v>
      </c>
      <c r="B12" s="12" t="s">
        <v>26</v>
      </c>
      <c r="C12" s="237">
        <v>197</v>
      </c>
      <c r="D12" s="15">
        <v>678</v>
      </c>
      <c r="E12" s="17">
        <v>449</v>
      </c>
      <c r="F12" s="17">
        <v>5620.3</v>
      </c>
      <c r="G12" s="10"/>
      <c r="H12" s="10"/>
      <c r="I12" s="10"/>
      <c r="J12" s="10"/>
      <c r="K12" s="25"/>
    </row>
    <row r="13" spans="1:16">
      <c r="A13" s="43">
        <v>7</v>
      </c>
      <c r="B13" s="12" t="s">
        <v>27</v>
      </c>
      <c r="C13" s="26"/>
      <c r="D13" s="26"/>
      <c r="E13" s="26"/>
      <c r="F13" s="80"/>
      <c r="G13" s="80"/>
      <c r="H13" s="80"/>
      <c r="I13" s="80"/>
      <c r="J13" s="80"/>
      <c r="K13" s="25"/>
    </row>
    <row r="14" spans="1:16">
      <c r="A14" s="43">
        <v>8</v>
      </c>
      <c r="B14" s="12" t="s">
        <v>28</v>
      </c>
      <c r="C14" s="17">
        <v>90</v>
      </c>
      <c r="D14" s="17">
        <v>28</v>
      </c>
      <c r="E14" s="17"/>
      <c r="F14" s="17"/>
      <c r="G14" s="17"/>
      <c r="H14" s="17"/>
      <c r="I14" s="17"/>
      <c r="J14" s="17"/>
      <c r="K14" s="25"/>
    </row>
    <row r="15" spans="1:16">
      <c r="A15" s="43">
        <v>9</v>
      </c>
      <c r="B15" s="12" t="s">
        <v>29</v>
      </c>
      <c r="C15" s="26"/>
      <c r="D15" s="26"/>
      <c r="E15" s="26"/>
      <c r="F15" s="80"/>
      <c r="G15" s="80"/>
      <c r="H15" s="80"/>
      <c r="I15" s="80"/>
      <c r="J15" s="80"/>
      <c r="K15" s="25"/>
    </row>
    <row r="16" spans="1:16">
      <c r="A16" s="43">
        <v>10</v>
      </c>
      <c r="B16" s="12" t="s">
        <v>30</v>
      </c>
      <c r="C16" s="17">
        <v>335</v>
      </c>
      <c r="D16" s="17">
        <v>369</v>
      </c>
      <c r="E16" s="17"/>
      <c r="F16" s="17"/>
      <c r="G16" s="17"/>
      <c r="H16" s="17"/>
      <c r="I16" s="17"/>
      <c r="J16" s="17"/>
      <c r="K16" s="25">
        <v>195</v>
      </c>
    </row>
    <row r="17" spans="1:11">
      <c r="A17" s="43">
        <v>11</v>
      </c>
      <c r="B17" s="12" t="s">
        <v>31</v>
      </c>
      <c r="C17" s="26">
        <v>120</v>
      </c>
      <c r="D17" s="26">
        <v>200</v>
      </c>
      <c r="E17" s="27"/>
      <c r="F17" s="27"/>
      <c r="G17" s="27"/>
      <c r="H17" s="27"/>
      <c r="I17" s="27"/>
      <c r="J17" s="27"/>
      <c r="K17" s="25">
        <v>60</v>
      </c>
    </row>
    <row r="18" spans="1:11">
      <c r="A18" s="43">
        <v>12</v>
      </c>
      <c r="B18" s="12" t="s">
        <v>32</v>
      </c>
      <c r="C18" s="11"/>
      <c r="D18" s="11"/>
      <c r="E18" s="17"/>
      <c r="F18" s="17"/>
      <c r="G18" s="17"/>
      <c r="H18" s="17"/>
      <c r="I18" s="17"/>
      <c r="J18" s="17"/>
      <c r="K18" s="25"/>
    </row>
    <row r="19" spans="1:11">
      <c r="A19" s="43">
        <v>13</v>
      </c>
      <c r="B19" s="23" t="s">
        <v>33</v>
      </c>
      <c r="C19" s="17">
        <v>770</v>
      </c>
      <c r="D19" s="14">
        <v>1219.4000000000001</v>
      </c>
      <c r="E19" s="14">
        <v>442</v>
      </c>
      <c r="F19" s="24">
        <v>2187.6</v>
      </c>
      <c r="G19" s="13">
        <v>140</v>
      </c>
      <c r="H19" s="13">
        <v>1496.3</v>
      </c>
      <c r="I19" s="13"/>
      <c r="J19" s="13"/>
      <c r="K19" s="25"/>
    </row>
    <row r="20" spans="1:11">
      <c r="A20" s="43">
        <v>14</v>
      </c>
      <c r="B20" s="12" t="s">
        <v>69</v>
      </c>
      <c r="C20" s="79">
        <v>80</v>
      </c>
      <c r="D20" s="79">
        <v>20</v>
      </c>
      <c r="E20" s="79"/>
      <c r="F20" s="81"/>
      <c r="G20" s="81"/>
      <c r="H20" s="81"/>
      <c r="I20" s="81"/>
      <c r="J20" s="81"/>
      <c r="K20" s="25"/>
    </row>
    <row r="21" spans="1:11">
      <c r="A21" s="43">
        <v>15</v>
      </c>
      <c r="B21" s="12" t="s">
        <v>113</v>
      </c>
      <c r="C21" s="84"/>
      <c r="D21" s="7"/>
      <c r="E21" s="7"/>
      <c r="F21" s="7"/>
      <c r="G21" s="7"/>
      <c r="H21" s="7"/>
      <c r="I21" s="7"/>
      <c r="J21" s="7"/>
      <c r="K21" s="25"/>
    </row>
    <row r="22" spans="1:11">
      <c r="A22" s="43">
        <v>16</v>
      </c>
      <c r="B22" s="12" t="s">
        <v>109</v>
      </c>
      <c r="C22" s="240"/>
      <c r="D22" s="93"/>
      <c r="E22" s="100"/>
      <c r="F22" s="102"/>
      <c r="G22" s="102"/>
      <c r="H22" s="102"/>
      <c r="I22" s="102"/>
      <c r="J22" s="102"/>
      <c r="K22" s="204"/>
    </row>
    <row r="23" spans="1:11">
      <c r="A23" s="43">
        <v>17</v>
      </c>
      <c r="B23" s="12" t="s">
        <v>108</v>
      </c>
      <c r="C23" s="99"/>
      <c r="D23" s="100"/>
      <c r="E23" s="93"/>
      <c r="F23" s="93"/>
      <c r="G23" s="93"/>
      <c r="H23" s="93"/>
      <c r="I23" s="93"/>
      <c r="J23" s="93"/>
      <c r="K23" s="204"/>
    </row>
    <row r="24" spans="1:11">
      <c r="A24" s="43">
        <v>18</v>
      </c>
      <c r="B24" s="12" t="s">
        <v>111</v>
      </c>
      <c r="C24" s="238"/>
      <c r="D24" s="239"/>
      <c r="E24" s="210"/>
      <c r="F24" s="210"/>
      <c r="G24" s="210"/>
      <c r="H24" s="210"/>
      <c r="I24" s="210"/>
      <c r="J24" s="239"/>
      <c r="K24" s="210"/>
    </row>
    <row r="25" spans="1:11">
      <c r="A25" s="43">
        <v>19</v>
      </c>
      <c r="B25" s="12" t="s">
        <v>36</v>
      </c>
      <c r="C25" s="240"/>
      <c r="D25" s="161"/>
      <c r="E25" s="93"/>
      <c r="F25" s="161"/>
      <c r="G25" s="161"/>
      <c r="H25" s="161"/>
      <c r="I25" s="161"/>
      <c r="J25" s="161"/>
      <c r="K25" s="203"/>
    </row>
    <row r="26" spans="1:11">
      <c r="A26" s="220">
        <v>20</v>
      </c>
      <c r="B26" s="16" t="s">
        <v>37</v>
      </c>
      <c r="C26" s="241">
        <f>SUM(C7:C25)</f>
        <v>1723</v>
      </c>
      <c r="D26" s="241">
        <f t="shared" ref="D26:K26" si="0">SUM(D7:D25)</f>
        <v>2693.4</v>
      </c>
      <c r="E26" s="241">
        <f t="shared" si="0"/>
        <v>891</v>
      </c>
      <c r="F26" s="241">
        <f t="shared" si="0"/>
        <v>7807.9</v>
      </c>
      <c r="G26" s="241">
        <f t="shared" si="0"/>
        <v>140</v>
      </c>
      <c r="H26" s="241">
        <f t="shared" si="0"/>
        <v>1496.3</v>
      </c>
      <c r="I26" s="241">
        <f t="shared" si="0"/>
        <v>0</v>
      </c>
      <c r="J26" s="241">
        <f t="shared" si="0"/>
        <v>0</v>
      </c>
      <c r="K26" s="241">
        <f t="shared" si="0"/>
        <v>255</v>
      </c>
    </row>
    <row r="27" spans="1:11">
      <c r="A27" s="220">
        <v>21</v>
      </c>
      <c r="B27" s="12" t="s">
        <v>38</v>
      </c>
      <c r="C27" s="25">
        <v>233</v>
      </c>
      <c r="D27" s="25">
        <v>470</v>
      </c>
      <c r="E27" s="25"/>
      <c r="F27" s="25"/>
      <c r="G27" s="25"/>
      <c r="H27" s="25"/>
      <c r="I27" s="25"/>
      <c r="J27" s="25"/>
      <c r="K27" s="25"/>
    </row>
    <row r="28" spans="1:11">
      <c r="A28" s="220">
        <v>22</v>
      </c>
      <c r="B28" s="12" t="s">
        <v>114</v>
      </c>
      <c r="C28" s="25"/>
      <c r="D28" s="25"/>
      <c r="E28" s="25"/>
      <c r="F28" s="25"/>
      <c r="G28" s="25"/>
      <c r="H28" s="25"/>
      <c r="I28" s="25"/>
      <c r="J28" s="25"/>
      <c r="K28" s="25"/>
    </row>
    <row r="29" spans="1:11">
      <c r="A29" s="220">
        <v>23</v>
      </c>
      <c r="B29" s="16" t="s">
        <v>40</v>
      </c>
      <c r="C29" s="25">
        <f>SUM(C26:C28)</f>
        <v>1956</v>
      </c>
      <c r="D29" s="25">
        <f t="shared" ref="D29:K29" si="1">SUM(D26:D28)</f>
        <v>3163.4</v>
      </c>
      <c r="E29" s="25">
        <f t="shared" si="1"/>
        <v>891</v>
      </c>
      <c r="F29" s="25">
        <f t="shared" si="1"/>
        <v>7807.9</v>
      </c>
      <c r="G29" s="25">
        <f t="shared" si="1"/>
        <v>140</v>
      </c>
      <c r="H29" s="25">
        <f t="shared" si="1"/>
        <v>1496.3</v>
      </c>
      <c r="I29" s="25">
        <f t="shared" si="1"/>
        <v>0</v>
      </c>
      <c r="J29" s="25">
        <f t="shared" si="1"/>
        <v>0</v>
      </c>
      <c r="K29" s="25">
        <f t="shared" si="1"/>
        <v>255</v>
      </c>
    </row>
    <row r="30" spans="1:11">
      <c r="A30" s="220">
        <v>24</v>
      </c>
      <c r="B30" s="16">
        <v>2017</v>
      </c>
      <c r="C30" s="25">
        <v>2995</v>
      </c>
      <c r="D30" s="25">
        <v>4036</v>
      </c>
      <c r="E30" s="25">
        <v>1463</v>
      </c>
      <c r="F30" s="25">
        <v>13742</v>
      </c>
      <c r="G30" s="25">
        <v>78</v>
      </c>
      <c r="H30" s="25">
        <v>1513</v>
      </c>
      <c r="I30" s="25"/>
      <c r="J30" s="25"/>
      <c r="K30" s="25"/>
    </row>
  </sheetData>
  <mergeCells count="3">
    <mergeCell ref="C5:D5"/>
    <mergeCell ref="E5:F5"/>
    <mergeCell ref="I5:J5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C13" sqref="C13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11" t="s">
        <v>70</v>
      </c>
      <c r="B2" s="311"/>
      <c r="C2" s="311"/>
      <c r="D2" s="311"/>
    </row>
    <row r="3" spans="1:5" ht="20.25" customHeight="1">
      <c r="A3" s="311" t="s">
        <v>126</v>
      </c>
      <c r="B3" s="311"/>
      <c r="C3" s="311"/>
      <c r="D3" s="311"/>
    </row>
    <row r="4" spans="1:5" ht="19.5" customHeight="1">
      <c r="A4" s="319" t="s">
        <v>144</v>
      </c>
      <c r="B4" s="319"/>
      <c r="C4" s="319"/>
      <c r="D4" s="319"/>
      <c r="E4" s="1"/>
    </row>
    <row r="5" spans="1:5" ht="15.75">
      <c r="A5" s="3"/>
      <c r="B5" s="3"/>
      <c r="C5" s="3"/>
      <c r="D5" s="72" t="s">
        <v>71</v>
      </c>
    </row>
    <row r="6" spans="1:5" ht="15.75">
      <c r="A6" s="32" t="s">
        <v>9</v>
      </c>
      <c r="B6" s="32" t="s">
        <v>10</v>
      </c>
      <c r="C6" s="32" t="s">
        <v>72</v>
      </c>
      <c r="D6" s="73" t="s">
        <v>72</v>
      </c>
    </row>
    <row r="7" spans="1:5" ht="15.75">
      <c r="A7" s="74"/>
      <c r="B7" s="35"/>
      <c r="C7" s="82" t="s">
        <v>107</v>
      </c>
      <c r="D7" s="40" t="s">
        <v>134</v>
      </c>
    </row>
    <row r="8" spans="1:5" ht="19.5" customHeight="1">
      <c r="A8" s="40">
        <v>1</v>
      </c>
      <c r="B8" s="75" t="s">
        <v>49</v>
      </c>
      <c r="C8" s="40"/>
      <c r="D8" s="40">
        <v>13</v>
      </c>
    </row>
    <row r="9" spans="1:5" ht="20.25" customHeight="1">
      <c r="A9" s="44">
        <v>2</v>
      </c>
      <c r="B9" s="45" t="s">
        <v>50</v>
      </c>
      <c r="C9" s="44"/>
      <c r="D9" s="44">
        <v>45</v>
      </c>
    </row>
    <row r="10" spans="1:5" ht="20.25" customHeight="1">
      <c r="A10" s="44">
        <v>3</v>
      </c>
      <c r="B10" s="45" t="s">
        <v>51</v>
      </c>
      <c r="C10" s="44"/>
      <c r="D10" s="44">
        <v>20</v>
      </c>
    </row>
    <row r="11" spans="1:5" ht="21" customHeight="1">
      <c r="A11" s="44">
        <v>4</v>
      </c>
      <c r="B11" s="45" t="s">
        <v>25</v>
      </c>
      <c r="C11" s="44"/>
      <c r="D11" s="44">
        <v>19</v>
      </c>
    </row>
    <row r="12" spans="1:5" ht="21" customHeight="1">
      <c r="A12" s="44">
        <v>5</v>
      </c>
      <c r="B12" s="45" t="s">
        <v>52</v>
      </c>
      <c r="C12" s="76"/>
      <c r="D12" s="76">
        <v>16.5</v>
      </c>
    </row>
    <row r="13" spans="1:5" ht="20.25" customHeight="1">
      <c r="A13" s="44">
        <v>6</v>
      </c>
      <c r="B13" s="45" t="s">
        <v>26</v>
      </c>
      <c r="C13" s="44"/>
      <c r="D13" s="44">
        <v>9</v>
      </c>
    </row>
    <row r="14" spans="1:5" ht="21.75" customHeight="1">
      <c r="A14" s="44">
        <v>7</v>
      </c>
      <c r="B14" s="45" t="s">
        <v>27</v>
      </c>
      <c r="C14" s="44"/>
      <c r="D14" s="44">
        <v>41</v>
      </c>
      <c r="E14" t="s">
        <v>73</v>
      </c>
    </row>
    <row r="15" spans="1:5" ht="20.25" customHeight="1">
      <c r="A15" s="44">
        <v>8</v>
      </c>
      <c r="B15" s="45" t="s">
        <v>28</v>
      </c>
      <c r="C15" s="44"/>
      <c r="D15" s="44">
        <v>37</v>
      </c>
    </row>
    <row r="16" spans="1:5" ht="22.5" customHeight="1">
      <c r="A16" s="44">
        <v>9</v>
      </c>
      <c r="B16" s="45" t="s">
        <v>29</v>
      </c>
      <c r="C16" s="44"/>
      <c r="D16" s="44">
        <v>33</v>
      </c>
    </row>
    <row r="17" spans="1:6" ht="22.5" customHeight="1">
      <c r="A17" s="44">
        <v>10</v>
      </c>
      <c r="B17" s="45" t="s">
        <v>30</v>
      </c>
      <c r="C17" s="44"/>
      <c r="D17" s="44">
        <v>13</v>
      </c>
    </row>
    <row r="18" spans="1:6" ht="19.5" customHeight="1">
      <c r="A18" s="44">
        <v>11</v>
      </c>
      <c r="B18" s="45" t="s">
        <v>31</v>
      </c>
      <c r="C18" s="44"/>
      <c r="D18" s="44">
        <v>48</v>
      </c>
    </row>
    <row r="19" spans="1:6" ht="21" customHeight="1">
      <c r="A19" s="44">
        <v>12</v>
      </c>
      <c r="B19" s="45" t="s">
        <v>32</v>
      </c>
      <c r="C19" s="44"/>
      <c r="D19" s="44">
        <v>25</v>
      </c>
    </row>
    <row r="20" spans="1:6" ht="21.75" customHeight="1">
      <c r="A20" s="44">
        <v>13</v>
      </c>
      <c r="B20" s="77" t="s">
        <v>33</v>
      </c>
      <c r="C20" s="76"/>
      <c r="D20" s="76">
        <v>60</v>
      </c>
    </row>
    <row r="21" spans="1:6" ht="22.5" customHeight="1">
      <c r="A21" s="44">
        <v>14</v>
      </c>
      <c r="B21" s="45" t="s">
        <v>34</v>
      </c>
      <c r="C21" s="44"/>
      <c r="D21" s="44">
        <v>15</v>
      </c>
    </row>
    <row r="22" spans="1:6" ht="22.5" customHeight="1">
      <c r="A22" s="44">
        <v>15</v>
      </c>
      <c r="B22" s="45" t="s">
        <v>108</v>
      </c>
      <c r="C22" s="44"/>
      <c r="D22" s="44"/>
      <c r="E22" s="78"/>
      <c r="F22" s="1"/>
    </row>
    <row r="23" spans="1:6" ht="15.75">
      <c r="A23" s="44">
        <v>16</v>
      </c>
      <c r="B23" s="45" t="s">
        <v>35</v>
      </c>
      <c r="C23" s="44"/>
      <c r="D23" s="44">
        <v>34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0"/>
  <sheetViews>
    <sheetView view="pageLayout" workbookViewId="0">
      <selection activeCell="I13" sqref="I1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7" max="7" width="11.85546875" customWidth="1"/>
    <col min="10" max="10" width="10" customWidth="1"/>
    <col min="11" max="11" width="14.7109375" customWidth="1"/>
    <col min="12" max="15" width="9.140625" customWidth="1"/>
  </cols>
  <sheetData>
    <row r="1" spans="1:11" ht="18">
      <c r="E1" s="83" t="s">
        <v>79</v>
      </c>
      <c r="F1" s="83"/>
      <c r="G1" s="83"/>
      <c r="H1" s="83"/>
      <c r="I1" s="83"/>
      <c r="J1" s="83"/>
      <c r="K1" s="61"/>
    </row>
    <row r="2" spans="1:11">
      <c r="B2" s="62"/>
      <c r="C2" s="63" t="s">
        <v>127</v>
      </c>
      <c r="D2" s="63"/>
      <c r="E2" s="63"/>
      <c r="F2" s="63"/>
      <c r="G2" s="63"/>
      <c r="H2" s="63"/>
      <c r="I2" s="63"/>
      <c r="J2" s="63"/>
      <c r="K2" s="63"/>
    </row>
    <row r="3" spans="1:11" ht="18">
      <c r="D3" s="61" t="s">
        <v>141</v>
      </c>
      <c r="E3" s="61"/>
      <c r="H3" s="61"/>
      <c r="I3" s="61"/>
    </row>
    <row r="4" spans="1:11">
      <c r="A4" s="65"/>
      <c r="B4" s="66"/>
      <c r="C4" s="211"/>
      <c r="D4" s="320" t="s">
        <v>80</v>
      </c>
      <c r="E4" s="320"/>
      <c r="F4" s="320"/>
      <c r="G4" s="321"/>
      <c r="H4" s="322" t="s">
        <v>139</v>
      </c>
      <c r="I4" s="323"/>
      <c r="J4" s="212" t="s">
        <v>81</v>
      </c>
      <c r="K4" s="213"/>
    </row>
    <row r="5" spans="1:11">
      <c r="A5" s="67" t="s">
        <v>9</v>
      </c>
      <c r="B5" s="68" t="s">
        <v>10</v>
      </c>
      <c r="C5" s="214" t="s">
        <v>41</v>
      </c>
      <c r="D5" s="118" t="s">
        <v>82</v>
      </c>
      <c r="E5" s="118" t="s">
        <v>83</v>
      </c>
      <c r="F5" s="119" t="s">
        <v>84</v>
      </c>
      <c r="G5" s="199" t="s">
        <v>85</v>
      </c>
      <c r="H5" s="200" t="s">
        <v>86</v>
      </c>
      <c r="I5" s="201" t="s">
        <v>87</v>
      </c>
      <c r="J5" s="214" t="s">
        <v>20</v>
      </c>
      <c r="K5" s="214" t="s">
        <v>88</v>
      </c>
    </row>
    <row r="6" spans="1:11">
      <c r="A6" s="69" t="s">
        <v>18</v>
      </c>
      <c r="B6" s="69"/>
      <c r="C6" s="215" t="s">
        <v>89</v>
      </c>
      <c r="D6" s="120" t="s">
        <v>90</v>
      </c>
      <c r="E6" s="120" t="s">
        <v>91</v>
      </c>
      <c r="F6" s="120" t="s">
        <v>92</v>
      </c>
      <c r="G6" s="121" t="s">
        <v>93</v>
      </c>
      <c r="H6" s="141" t="s">
        <v>12</v>
      </c>
      <c r="I6" s="140" t="s">
        <v>94</v>
      </c>
      <c r="J6" s="216"/>
      <c r="K6" s="217" t="s">
        <v>95</v>
      </c>
    </row>
    <row r="7" spans="1:11">
      <c r="A7" s="41">
        <v>1</v>
      </c>
      <c r="B7" s="41" t="s">
        <v>49</v>
      </c>
      <c r="C7" s="202"/>
      <c r="D7" s="92">
        <v>861</v>
      </c>
      <c r="E7" s="218"/>
      <c r="F7" s="218"/>
      <c r="G7" s="218"/>
      <c r="H7" s="218"/>
      <c r="I7" s="218"/>
      <c r="J7" s="218"/>
      <c r="K7" s="218"/>
    </row>
    <row r="8" spans="1:11">
      <c r="A8" s="43">
        <v>2</v>
      </c>
      <c r="B8" s="43" t="s">
        <v>50</v>
      </c>
      <c r="C8" s="202"/>
      <c r="D8" s="92">
        <v>1600</v>
      </c>
      <c r="E8" s="218">
        <v>394</v>
      </c>
      <c r="F8" s="218"/>
      <c r="G8" s="218"/>
      <c r="H8" s="218"/>
      <c r="I8" s="218"/>
      <c r="J8" s="218"/>
      <c r="K8" s="218"/>
    </row>
    <row r="9" spans="1:11">
      <c r="A9" s="43">
        <v>3</v>
      </c>
      <c r="B9" s="43" t="s">
        <v>51</v>
      </c>
      <c r="C9" s="202"/>
      <c r="D9" s="92">
        <v>1964</v>
      </c>
      <c r="E9" s="218"/>
      <c r="F9" s="218"/>
      <c r="G9" s="218"/>
      <c r="H9" s="218"/>
      <c r="I9" s="218"/>
      <c r="J9" s="218"/>
      <c r="K9" s="218"/>
    </row>
    <row r="10" spans="1:11">
      <c r="A10" s="43">
        <v>4</v>
      </c>
      <c r="B10" s="43" t="s">
        <v>68</v>
      </c>
      <c r="C10" s="202"/>
      <c r="D10" s="92">
        <v>985</v>
      </c>
      <c r="E10" s="218">
        <v>600</v>
      </c>
      <c r="F10" s="218"/>
      <c r="G10" s="218"/>
      <c r="H10" s="218"/>
      <c r="I10" s="218"/>
      <c r="J10" s="218"/>
      <c r="K10" s="218"/>
    </row>
    <row r="11" spans="1:11">
      <c r="A11" s="43">
        <v>5</v>
      </c>
      <c r="B11" s="43" t="s">
        <v>52</v>
      </c>
      <c r="C11" s="202"/>
      <c r="D11" s="92">
        <v>10</v>
      </c>
      <c r="E11" s="218">
        <v>1462</v>
      </c>
      <c r="F11" s="218"/>
      <c r="G11" s="218"/>
      <c r="H11" s="218"/>
      <c r="I11" s="218"/>
      <c r="J11" s="218"/>
      <c r="K11" s="218"/>
    </row>
    <row r="12" spans="1:11">
      <c r="A12" s="43">
        <v>6</v>
      </c>
      <c r="B12" s="43" t="s">
        <v>26</v>
      </c>
      <c r="C12" s="202"/>
      <c r="D12" s="112">
        <v>1532</v>
      </c>
      <c r="E12" s="218"/>
      <c r="F12" s="218"/>
      <c r="G12" s="218">
        <v>9000</v>
      </c>
      <c r="H12" s="218"/>
      <c r="I12" s="218"/>
      <c r="J12" s="218"/>
      <c r="K12" s="218"/>
    </row>
    <row r="13" spans="1:11">
      <c r="A13" s="43">
        <v>7</v>
      </c>
      <c r="B13" s="43" t="s">
        <v>27</v>
      </c>
      <c r="C13" s="205"/>
      <c r="D13" s="117">
        <v>1654</v>
      </c>
      <c r="E13" s="218"/>
      <c r="F13" s="218"/>
      <c r="G13" s="218"/>
      <c r="H13" s="218"/>
      <c r="I13" s="218"/>
      <c r="J13" s="218"/>
      <c r="K13" s="218"/>
    </row>
    <row r="14" spans="1:11">
      <c r="A14" s="43">
        <v>8</v>
      </c>
      <c r="B14" s="43" t="s">
        <v>28</v>
      </c>
      <c r="C14" s="206"/>
      <c r="D14" s="114">
        <v>2060</v>
      </c>
      <c r="E14" s="218">
        <v>660</v>
      </c>
      <c r="F14" s="218"/>
      <c r="G14" s="218">
        <v>560</v>
      </c>
      <c r="H14" s="218"/>
      <c r="I14" s="218"/>
      <c r="J14" s="218"/>
      <c r="K14" s="218"/>
    </row>
    <row r="15" spans="1:11">
      <c r="A15" s="43">
        <v>9</v>
      </c>
      <c r="B15" s="43" t="s">
        <v>29</v>
      </c>
      <c r="C15" s="205"/>
      <c r="D15" s="117">
        <v>2709</v>
      </c>
      <c r="E15" s="218"/>
      <c r="F15" s="218"/>
      <c r="G15" s="218"/>
      <c r="H15" s="218"/>
      <c r="I15" s="218"/>
      <c r="J15" s="218"/>
      <c r="K15" s="218"/>
    </row>
    <row r="16" spans="1:11">
      <c r="A16" s="43">
        <v>10</v>
      </c>
      <c r="B16" s="43" t="s">
        <v>30</v>
      </c>
      <c r="C16" s="206"/>
      <c r="D16" s="114">
        <v>0</v>
      </c>
      <c r="E16" s="218">
        <v>688</v>
      </c>
      <c r="F16" s="218"/>
      <c r="G16" s="218">
        <v>3199</v>
      </c>
      <c r="H16" s="218"/>
      <c r="I16" s="218"/>
      <c r="J16" s="218"/>
      <c r="K16" s="218"/>
    </row>
    <row r="17" spans="1:11">
      <c r="A17" s="43">
        <v>11</v>
      </c>
      <c r="B17" s="43" t="s">
        <v>31</v>
      </c>
      <c r="C17" s="205"/>
      <c r="D17" s="117">
        <v>537</v>
      </c>
      <c r="E17" s="218">
        <v>600</v>
      </c>
      <c r="F17" s="218"/>
      <c r="G17" s="218">
        <v>600</v>
      </c>
      <c r="H17" s="218">
        <v>530</v>
      </c>
      <c r="I17" s="218"/>
      <c r="J17" s="218"/>
      <c r="K17" s="218"/>
    </row>
    <row r="18" spans="1:11">
      <c r="A18" s="43">
        <v>12</v>
      </c>
      <c r="B18" s="43" t="s">
        <v>32</v>
      </c>
      <c r="C18" s="206"/>
      <c r="D18" s="114">
        <v>1057</v>
      </c>
      <c r="E18" s="218"/>
      <c r="F18" s="218"/>
      <c r="G18" s="218">
        <v>6612</v>
      </c>
      <c r="H18" s="218"/>
      <c r="I18" s="218"/>
      <c r="J18" s="218"/>
      <c r="K18" s="218"/>
    </row>
    <row r="19" spans="1:11">
      <c r="A19" s="43">
        <v>13</v>
      </c>
      <c r="B19" s="70" t="s">
        <v>33</v>
      </c>
      <c r="C19" s="207"/>
      <c r="D19" s="114">
        <v>2151</v>
      </c>
      <c r="E19" s="218">
        <v>4250</v>
      </c>
      <c r="F19" s="218"/>
      <c r="G19" s="218">
        <v>520</v>
      </c>
      <c r="H19" s="218"/>
      <c r="I19" s="218"/>
      <c r="J19" s="218"/>
      <c r="K19" s="218"/>
    </row>
    <row r="20" spans="1:11">
      <c r="A20" s="43">
        <v>14</v>
      </c>
      <c r="B20" s="43" t="s">
        <v>69</v>
      </c>
      <c r="C20" s="208"/>
      <c r="D20" s="122">
        <v>315</v>
      </c>
      <c r="E20" s="218">
        <v>1380</v>
      </c>
      <c r="F20" s="218"/>
      <c r="G20" s="218">
        <v>600</v>
      </c>
      <c r="H20" s="218"/>
      <c r="I20" s="218"/>
      <c r="J20" s="218"/>
      <c r="K20" s="218"/>
    </row>
    <row r="21" spans="1:11">
      <c r="A21" s="43">
        <v>15</v>
      </c>
      <c r="B21" s="43" t="s">
        <v>101</v>
      </c>
      <c r="C21" s="209"/>
      <c r="D21" s="93">
        <v>314.07</v>
      </c>
      <c r="E21" s="218">
        <v>300</v>
      </c>
      <c r="F21" s="218"/>
      <c r="G21" s="218"/>
      <c r="H21" s="218"/>
      <c r="I21" s="218"/>
      <c r="J21" s="218"/>
      <c r="K21" s="218"/>
    </row>
    <row r="22" spans="1:11">
      <c r="A22" s="43">
        <v>16</v>
      </c>
      <c r="B22" s="43" t="s">
        <v>109</v>
      </c>
      <c r="C22" s="202"/>
      <c r="D22" s="92"/>
      <c r="E22" s="218">
        <v>735</v>
      </c>
      <c r="F22" s="218">
        <v>830</v>
      </c>
      <c r="G22" s="218">
        <v>1605</v>
      </c>
      <c r="H22" s="218"/>
      <c r="I22" s="218"/>
      <c r="J22" s="218"/>
      <c r="K22" s="218"/>
    </row>
    <row r="23" spans="1:11">
      <c r="A23" s="43">
        <v>17</v>
      </c>
      <c r="B23" s="43" t="s">
        <v>110</v>
      </c>
      <c r="C23" s="202"/>
      <c r="D23" s="92">
        <v>0</v>
      </c>
      <c r="E23" s="218"/>
      <c r="F23" s="218"/>
      <c r="G23" s="218"/>
      <c r="H23" s="218"/>
      <c r="I23" s="218"/>
      <c r="J23" s="218"/>
      <c r="K23" s="218"/>
    </row>
    <row r="24" spans="1:11">
      <c r="A24" s="43">
        <v>18</v>
      </c>
      <c r="B24" s="43" t="s">
        <v>111</v>
      </c>
      <c r="C24" s="202"/>
      <c r="D24" s="92"/>
      <c r="E24" s="218"/>
      <c r="F24" s="218"/>
      <c r="G24" s="218"/>
      <c r="H24" s="218"/>
      <c r="I24" s="218"/>
      <c r="J24" s="218"/>
      <c r="K24" s="218"/>
    </row>
    <row r="25" spans="1:11">
      <c r="A25" s="43">
        <v>19</v>
      </c>
      <c r="B25" s="43" t="s">
        <v>36</v>
      </c>
      <c r="C25" s="209"/>
      <c r="D25" s="187"/>
      <c r="E25" s="218"/>
      <c r="F25" s="218"/>
      <c r="G25" s="218"/>
      <c r="H25" s="218"/>
      <c r="I25" s="218"/>
      <c r="J25" s="218"/>
      <c r="K25" s="218"/>
    </row>
    <row r="26" spans="1:11">
      <c r="A26" s="43">
        <v>20</v>
      </c>
      <c r="B26" s="71" t="s">
        <v>37</v>
      </c>
      <c r="C26" s="93">
        <f t="shared" ref="C26:K26" si="0">SUM(C7:C25)</f>
        <v>0</v>
      </c>
      <c r="D26" s="93">
        <f t="shared" si="0"/>
        <v>17749.07</v>
      </c>
      <c r="E26" s="93">
        <f t="shared" si="0"/>
        <v>11069</v>
      </c>
      <c r="F26" s="93">
        <f t="shared" si="0"/>
        <v>830</v>
      </c>
      <c r="G26" s="93">
        <f t="shared" si="0"/>
        <v>22696</v>
      </c>
      <c r="H26" s="93">
        <f t="shared" si="0"/>
        <v>530</v>
      </c>
      <c r="I26" s="93">
        <f t="shared" si="0"/>
        <v>0</v>
      </c>
      <c r="J26" s="93">
        <f t="shared" si="0"/>
        <v>0</v>
      </c>
      <c r="K26" s="93">
        <f t="shared" si="0"/>
        <v>0</v>
      </c>
    </row>
    <row r="27" spans="1:11">
      <c r="A27" s="43">
        <v>21</v>
      </c>
      <c r="B27" s="43" t="s">
        <v>38</v>
      </c>
      <c r="C27" s="210"/>
      <c r="D27" s="210">
        <v>6815</v>
      </c>
      <c r="E27" s="210">
        <v>7100</v>
      </c>
      <c r="F27" s="210"/>
      <c r="G27" s="210">
        <v>8315</v>
      </c>
      <c r="H27" s="210">
        <v>200</v>
      </c>
      <c r="I27" s="210">
        <v>318</v>
      </c>
      <c r="J27" s="210">
        <v>878</v>
      </c>
      <c r="K27" s="210">
        <v>200</v>
      </c>
    </row>
    <row r="28" spans="1:11">
      <c r="A28" s="43">
        <v>22</v>
      </c>
      <c r="B28" s="43" t="s">
        <v>39</v>
      </c>
      <c r="C28" s="100"/>
      <c r="D28" s="161">
        <v>549</v>
      </c>
      <c r="E28" s="218"/>
      <c r="F28" s="218"/>
      <c r="G28" s="218"/>
      <c r="H28" s="218"/>
      <c r="I28" s="218"/>
      <c r="J28" s="218"/>
      <c r="K28" s="218"/>
    </row>
    <row r="29" spans="1:11">
      <c r="A29" s="25">
        <v>23</v>
      </c>
      <c r="B29" s="71" t="s">
        <v>40</v>
      </c>
      <c r="C29" s="219">
        <f>SUM(C26:C28)</f>
        <v>0</v>
      </c>
      <c r="D29" s="25">
        <f t="shared" ref="D29:K29" si="1">SUM(D26:D28)</f>
        <v>25113.07</v>
      </c>
      <c r="E29" s="219">
        <f t="shared" si="1"/>
        <v>18169</v>
      </c>
      <c r="F29" s="219">
        <f t="shared" si="1"/>
        <v>830</v>
      </c>
      <c r="G29" s="219">
        <f t="shared" si="1"/>
        <v>31011</v>
      </c>
      <c r="H29" s="219">
        <f t="shared" si="1"/>
        <v>730</v>
      </c>
      <c r="I29" s="219">
        <f t="shared" si="1"/>
        <v>318</v>
      </c>
      <c r="J29" s="219">
        <f t="shared" si="1"/>
        <v>878</v>
      </c>
      <c r="K29" s="219">
        <f t="shared" si="1"/>
        <v>200</v>
      </c>
    </row>
    <row r="30" spans="1:11">
      <c r="A30" s="25">
        <v>24</v>
      </c>
      <c r="B30" s="71">
        <v>2017</v>
      </c>
      <c r="C30" s="25"/>
      <c r="D30" s="25"/>
      <c r="E30" s="25">
        <v>2268</v>
      </c>
      <c r="F30" s="25"/>
      <c r="G30" s="25"/>
      <c r="H30" s="25"/>
      <c r="I30" s="25"/>
      <c r="J30" s="25"/>
      <c r="K30" s="25"/>
    </row>
  </sheetData>
  <mergeCells count="2">
    <mergeCell ref="D4:G4"/>
    <mergeCell ref="H4:I4"/>
  </mergeCells>
  <pageMargins left="0.7" right="0.125" top="0.46875" bottom="0.6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R31"/>
  <sheetViews>
    <sheetView view="pageLayout" topLeftCell="A4" workbookViewId="0">
      <selection activeCell="G31" sqref="G31"/>
    </sheetView>
  </sheetViews>
  <sheetFormatPr defaultRowHeight="15"/>
  <cols>
    <col min="1" max="1" width="5.7109375" customWidth="1"/>
    <col min="2" max="2" width="26.42578125" customWidth="1"/>
    <col min="3" max="3" width="5.5703125" customWidth="1"/>
    <col min="4" max="4" width="6.140625" customWidth="1"/>
    <col min="5" max="5" width="6.42578125" customWidth="1"/>
    <col min="6" max="6" width="5.85546875" customWidth="1"/>
    <col min="7" max="7" width="6.28515625" customWidth="1"/>
    <col min="8" max="8" width="6.5703125" customWidth="1"/>
    <col min="9" max="9" width="7.5703125" customWidth="1"/>
    <col min="10" max="11" width="5.85546875" customWidth="1"/>
    <col min="12" max="12" width="6.140625" customWidth="1"/>
    <col min="13" max="13" width="5.85546875" customWidth="1"/>
    <col min="14" max="14" width="5.42578125" customWidth="1"/>
    <col min="15" max="16" width="5.140625" customWidth="1"/>
    <col min="17" max="17" width="7.28515625" customWidth="1"/>
    <col min="18" max="18" width="6.28515625" customWidth="1"/>
  </cols>
  <sheetData>
    <row r="2" spans="1:18" ht="20.25">
      <c r="A2" s="327" t="s">
        <v>128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</row>
    <row r="3" spans="1:18">
      <c r="A3" s="328" t="s">
        <v>129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</row>
    <row r="4" spans="1:18" ht="20.25">
      <c r="A4" s="329" t="s">
        <v>140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</row>
    <row r="5" spans="1:18">
      <c r="A5" s="2"/>
      <c r="B5" s="245"/>
      <c r="C5" s="247" t="s">
        <v>41</v>
      </c>
      <c r="D5" s="330" t="s">
        <v>131</v>
      </c>
      <c r="E5" s="331"/>
      <c r="F5" s="332"/>
      <c r="G5" s="247" t="s">
        <v>41</v>
      </c>
      <c r="H5" s="330" t="s">
        <v>130</v>
      </c>
      <c r="I5" s="331"/>
      <c r="J5" s="332"/>
      <c r="K5" s="246" t="s">
        <v>41</v>
      </c>
      <c r="L5" s="324" t="s">
        <v>133</v>
      </c>
      <c r="M5" s="325"/>
      <c r="N5" s="326"/>
      <c r="O5" s="246" t="s">
        <v>41</v>
      </c>
      <c r="P5" s="324" t="s">
        <v>132</v>
      </c>
      <c r="Q5" s="325"/>
      <c r="R5" s="326"/>
    </row>
    <row r="6" spans="1:18">
      <c r="A6" s="4" t="s">
        <v>9</v>
      </c>
      <c r="B6" s="4" t="s">
        <v>10</v>
      </c>
      <c r="C6" s="249"/>
      <c r="D6" s="250" t="s">
        <v>44</v>
      </c>
      <c r="E6" s="250" t="s">
        <v>45</v>
      </c>
      <c r="F6" s="251" t="s">
        <v>46</v>
      </c>
      <c r="G6" s="249"/>
      <c r="H6" s="250" t="s">
        <v>44</v>
      </c>
      <c r="I6" s="250" t="s">
        <v>45</v>
      </c>
      <c r="J6" s="251" t="s">
        <v>46</v>
      </c>
      <c r="K6" s="252"/>
      <c r="L6" s="248" t="s">
        <v>44</v>
      </c>
      <c r="M6" s="248" t="s">
        <v>45</v>
      </c>
      <c r="N6" s="248" t="s">
        <v>46</v>
      </c>
      <c r="O6" s="252"/>
      <c r="P6" s="248" t="s">
        <v>44</v>
      </c>
      <c r="Q6" s="248" t="s">
        <v>45</v>
      </c>
      <c r="R6" s="248" t="s">
        <v>46</v>
      </c>
    </row>
    <row r="7" spans="1:18">
      <c r="A7" s="5" t="s">
        <v>18</v>
      </c>
      <c r="B7" s="6"/>
      <c r="C7" s="255"/>
      <c r="D7" s="256" t="s">
        <v>47</v>
      </c>
      <c r="E7" s="256" t="s">
        <v>47</v>
      </c>
      <c r="F7" s="257" t="s">
        <v>15</v>
      </c>
      <c r="G7" s="255"/>
      <c r="H7" s="256" t="s">
        <v>47</v>
      </c>
      <c r="I7" s="256" t="s">
        <v>47</v>
      </c>
      <c r="J7" s="257" t="s">
        <v>15</v>
      </c>
      <c r="K7" s="258"/>
      <c r="L7" s="253" t="s">
        <v>47</v>
      </c>
      <c r="M7" s="254" t="s">
        <v>47</v>
      </c>
      <c r="N7" s="253" t="s">
        <v>48</v>
      </c>
      <c r="O7" s="258"/>
      <c r="P7" s="253" t="s">
        <v>47</v>
      </c>
      <c r="Q7" s="254" t="s">
        <v>47</v>
      </c>
      <c r="R7" s="253" t="s">
        <v>48</v>
      </c>
    </row>
    <row r="8" spans="1:18">
      <c r="A8" s="9">
        <v>1</v>
      </c>
      <c r="B8" s="22" t="s">
        <v>49</v>
      </c>
      <c r="C8" s="261"/>
      <c r="D8" s="262"/>
      <c r="E8" s="262"/>
      <c r="F8" s="263" t="e">
        <f>E8/D8*10</f>
        <v>#DIV/0!</v>
      </c>
      <c r="G8" s="261"/>
      <c r="H8" s="262"/>
      <c r="I8" s="262"/>
      <c r="J8" s="263" t="e">
        <f>I8/H8*10</f>
        <v>#DIV/0!</v>
      </c>
      <c r="K8" s="252"/>
      <c r="L8" s="252"/>
      <c r="M8" s="264"/>
      <c r="N8" s="265" t="e">
        <f>M8/L8*10</f>
        <v>#DIV/0!</v>
      </c>
      <c r="O8" s="252"/>
      <c r="P8" s="252"/>
      <c r="Q8" s="264"/>
      <c r="R8" s="265" t="e">
        <f>Q8/P8*10</f>
        <v>#DIV/0!</v>
      </c>
    </row>
    <row r="9" spans="1:18">
      <c r="A9" s="8">
        <v>2</v>
      </c>
      <c r="B9" s="12" t="s">
        <v>50</v>
      </c>
      <c r="C9" s="267"/>
      <c r="D9" s="268"/>
      <c r="E9" s="268"/>
      <c r="F9" s="263" t="e">
        <f t="shared" ref="F9:F30" si="0">E9/D9*10</f>
        <v>#DIV/0!</v>
      </c>
      <c r="G9" s="267"/>
      <c r="H9" s="268"/>
      <c r="I9" s="268"/>
      <c r="J9" s="263" t="e">
        <f t="shared" ref="J9:J30" si="1">I9/H9*10</f>
        <v>#DIV/0!</v>
      </c>
      <c r="K9" s="260"/>
      <c r="L9" s="260"/>
      <c r="M9" s="269"/>
      <c r="N9" s="270" t="e">
        <f t="shared" ref="N9:N30" si="2">M9/L9*10</f>
        <v>#DIV/0!</v>
      </c>
      <c r="O9" s="260"/>
      <c r="P9" s="260"/>
      <c r="Q9" s="269"/>
      <c r="R9" s="270" t="e">
        <f t="shared" ref="R9:R30" si="3">Q9/P9*10</f>
        <v>#DIV/0!</v>
      </c>
    </row>
    <row r="10" spans="1:18">
      <c r="A10" s="8">
        <v>3</v>
      </c>
      <c r="B10" s="12" t="s">
        <v>51</v>
      </c>
      <c r="C10" s="267"/>
      <c r="D10" s="267"/>
      <c r="E10" s="272"/>
      <c r="F10" s="263" t="e">
        <f t="shared" si="0"/>
        <v>#DIV/0!</v>
      </c>
      <c r="G10" s="267"/>
      <c r="H10" s="267"/>
      <c r="I10" s="272"/>
      <c r="J10" s="263" t="e">
        <f t="shared" si="1"/>
        <v>#DIV/0!</v>
      </c>
      <c r="K10" s="258"/>
      <c r="L10" s="260"/>
      <c r="M10" s="269"/>
      <c r="N10" s="270" t="e">
        <f t="shared" si="2"/>
        <v>#DIV/0!</v>
      </c>
      <c r="O10" s="258"/>
      <c r="P10" s="260"/>
      <c r="Q10" s="269"/>
      <c r="R10" s="270" t="e">
        <f t="shared" si="3"/>
        <v>#DIV/0!</v>
      </c>
    </row>
    <row r="11" spans="1:18">
      <c r="A11" s="8">
        <v>4</v>
      </c>
      <c r="B11" s="12" t="s">
        <v>25</v>
      </c>
      <c r="C11" s="267">
        <v>273</v>
      </c>
      <c r="D11" s="268">
        <v>273</v>
      </c>
      <c r="E11" s="268">
        <v>165</v>
      </c>
      <c r="F11" s="263">
        <f t="shared" si="0"/>
        <v>6.0439560439560438</v>
      </c>
      <c r="G11" s="267">
        <v>930</v>
      </c>
      <c r="H11" s="268"/>
      <c r="I11" s="268"/>
      <c r="J11" s="263" t="e">
        <f t="shared" si="1"/>
        <v>#DIV/0!</v>
      </c>
      <c r="K11" s="261"/>
      <c r="L11" s="261"/>
      <c r="M11" s="273"/>
      <c r="N11" s="270" t="e">
        <f t="shared" si="2"/>
        <v>#DIV/0!</v>
      </c>
      <c r="O11" s="261"/>
      <c r="P11" s="261"/>
      <c r="Q11" s="273"/>
      <c r="R11" s="270" t="e">
        <f t="shared" si="3"/>
        <v>#DIV/0!</v>
      </c>
    </row>
    <row r="12" spans="1:18">
      <c r="A12" s="8">
        <v>5</v>
      </c>
      <c r="B12" s="12" t="s">
        <v>52</v>
      </c>
      <c r="C12" s="267">
        <v>425</v>
      </c>
      <c r="D12" s="268">
        <v>165</v>
      </c>
      <c r="E12" s="268">
        <v>98.3</v>
      </c>
      <c r="F12" s="263">
        <f t="shared" si="0"/>
        <v>5.9575757575757571</v>
      </c>
      <c r="G12" s="267">
        <v>1114</v>
      </c>
      <c r="H12" s="268"/>
      <c r="I12" s="268"/>
      <c r="J12" s="263" t="e">
        <f t="shared" si="1"/>
        <v>#DIV/0!</v>
      </c>
      <c r="K12" s="274"/>
      <c r="L12" s="274"/>
      <c r="M12" s="275"/>
      <c r="N12" s="270" t="e">
        <f t="shared" si="2"/>
        <v>#DIV/0!</v>
      </c>
      <c r="O12" s="274"/>
      <c r="P12" s="274"/>
      <c r="Q12" s="275"/>
      <c r="R12" s="270" t="e">
        <f t="shared" si="3"/>
        <v>#DIV/0!</v>
      </c>
    </row>
    <row r="13" spans="1:18">
      <c r="A13" s="8">
        <v>6</v>
      </c>
      <c r="B13" s="12" t="s">
        <v>26</v>
      </c>
      <c r="C13" s="267"/>
      <c r="D13" s="268"/>
      <c r="E13" s="276"/>
      <c r="F13" s="263" t="e">
        <f t="shared" si="0"/>
        <v>#DIV/0!</v>
      </c>
      <c r="G13" s="267"/>
      <c r="H13" s="268"/>
      <c r="I13" s="276"/>
      <c r="J13" s="263" t="e">
        <f t="shared" si="1"/>
        <v>#DIV/0!</v>
      </c>
      <c r="K13" s="267"/>
      <c r="L13" s="267"/>
      <c r="M13" s="271"/>
      <c r="N13" s="270" t="e">
        <f t="shared" si="2"/>
        <v>#DIV/0!</v>
      </c>
      <c r="O13" s="267"/>
      <c r="P13" s="267"/>
      <c r="Q13" s="271"/>
      <c r="R13" s="270" t="e">
        <f t="shared" si="3"/>
        <v>#DIV/0!</v>
      </c>
    </row>
    <row r="14" spans="1:18">
      <c r="A14" s="8">
        <v>7</v>
      </c>
      <c r="B14" s="12" t="s">
        <v>27</v>
      </c>
      <c r="C14" s="267"/>
      <c r="D14" s="268"/>
      <c r="E14" s="268"/>
      <c r="F14" s="263" t="e">
        <f t="shared" si="0"/>
        <v>#DIV/0!</v>
      </c>
      <c r="G14" s="267"/>
      <c r="H14" s="268"/>
      <c r="I14" s="268"/>
      <c r="J14" s="263" t="e">
        <f t="shared" si="1"/>
        <v>#DIV/0!</v>
      </c>
      <c r="K14" s="267"/>
      <c r="L14" s="267"/>
      <c r="M14" s="269"/>
      <c r="N14" s="270" t="e">
        <f t="shared" si="2"/>
        <v>#DIV/0!</v>
      </c>
      <c r="O14" s="267"/>
      <c r="P14" s="267"/>
      <c r="Q14" s="269"/>
      <c r="R14" s="270" t="e">
        <f t="shared" si="3"/>
        <v>#DIV/0!</v>
      </c>
    </row>
    <row r="15" spans="1:18">
      <c r="A15" s="8">
        <v>8</v>
      </c>
      <c r="B15" s="12" t="s">
        <v>28</v>
      </c>
      <c r="C15" s="267"/>
      <c r="D15" s="268"/>
      <c r="E15" s="268"/>
      <c r="F15" s="263" t="e">
        <f t="shared" si="0"/>
        <v>#DIV/0!</v>
      </c>
      <c r="G15" s="267"/>
      <c r="H15" s="268"/>
      <c r="I15" s="268"/>
      <c r="J15" s="263" t="e">
        <f t="shared" si="1"/>
        <v>#DIV/0!</v>
      </c>
      <c r="K15" s="261"/>
      <c r="L15" s="262"/>
      <c r="M15" s="277"/>
      <c r="N15" s="270" t="e">
        <f t="shared" si="2"/>
        <v>#DIV/0!</v>
      </c>
      <c r="O15" s="261"/>
      <c r="P15" s="262"/>
      <c r="Q15" s="277"/>
      <c r="R15" s="270" t="e">
        <f t="shared" si="3"/>
        <v>#DIV/0!</v>
      </c>
    </row>
    <row r="16" spans="1:18">
      <c r="A16" s="8">
        <v>9</v>
      </c>
      <c r="B16" s="12" t="s">
        <v>29</v>
      </c>
      <c r="C16" s="267"/>
      <c r="D16" s="268"/>
      <c r="E16" s="268"/>
      <c r="F16" s="263" t="e">
        <f t="shared" si="0"/>
        <v>#DIV/0!</v>
      </c>
      <c r="G16" s="267"/>
      <c r="H16" s="268"/>
      <c r="I16" s="268"/>
      <c r="J16" s="263" t="e">
        <f t="shared" si="1"/>
        <v>#DIV/0!</v>
      </c>
      <c r="K16" s="274"/>
      <c r="L16" s="278"/>
      <c r="M16" s="259"/>
      <c r="N16" s="270" t="e">
        <f t="shared" si="2"/>
        <v>#DIV/0!</v>
      </c>
      <c r="O16" s="274"/>
      <c r="P16" s="278"/>
      <c r="Q16" s="259"/>
      <c r="R16" s="270" t="e">
        <f t="shared" si="3"/>
        <v>#DIV/0!</v>
      </c>
    </row>
    <row r="17" spans="1:18">
      <c r="A17" s="8">
        <v>10</v>
      </c>
      <c r="B17" s="12" t="s">
        <v>30</v>
      </c>
      <c r="C17" s="267">
        <v>1075</v>
      </c>
      <c r="D17" s="268">
        <v>1074</v>
      </c>
      <c r="E17" s="268">
        <v>1273</v>
      </c>
      <c r="F17" s="263">
        <f t="shared" si="0"/>
        <v>11.852886405959032</v>
      </c>
      <c r="G17" s="267">
        <v>193</v>
      </c>
      <c r="H17" s="268"/>
      <c r="I17" s="268"/>
      <c r="J17" s="263" t="e">
        <f t="shared" si="1"/>
        <v>#DIV/0!</v>
      </c>
      <c r="K17" s="267"/>
      <c r="L17" s="267"/>
      <c r="M17" s="279"/>
      <c r="N17" s="270" t="e">
        <f t="shared" si="2"/>
        <v>#DIV/0!</v>
      </c>
      <c r="O17" s="267"/>
      <c r="P17" s="267"/>
      <c r="Q17" s="279"/>
      <c r="R17" s="270" t="e">
        <f t="shared" si="3"/>
        <v>#DIV/0!</v>
      </c>
    </row>
    <row r="18" spans="1:18">
      <c r="A18" s="8">
        <v>11</v>
      </c>
      <c r="B18" s="12" t="s">
        <v>31</v>
      </c>
      <c r="C18" s="267">
        <v>551</v>
      </c>
      <c r="D18" s="268">
        <v>551</v>
      </c>
      <c r="E18" s="268">
        <v>389</v>
      </c>
      <c r="F18" s="263">
        <v>7.1</v>
      </c>
      <c r="G18" s="267">
        <v>403</v>
      </c>
      <c r="H18" s="268"/>
      <c r="I18" s="268"/>
      <c r="J18" s="263" t="e">
        <f t="shared" si="1"/>
        <v>#DIV/0!</v>
      </c>
      <c r="K18" s="274"/>
      <c r="L18" s="274"/>
      <c r="M18" s="264"/>
      <c r="N18" s="270" t="e">
        <f t="shared" si="2"/>
        <v>#DIV/0!</v>
      </c>
      <c r="O18" s="274"/>
      <c r="P18" s="274"/>
      <c r="Q18" s="264"/>
      <c r="R18" s="270" t="e">
        <f t="shared" si="3"/>
        <v>#DIV/0!</v>
      </c>
    </row>
    <row r="19" spans="1:18">
      <c r="A19" s="8">
        <v>12</v>
      </c>
      <c r="B19" s="12" t="s">
        <v>32</v>
      </c>
      <c r="C19" s="267">
        <v>1807</v>
      </c>
      <c r="D19" s="268">
        <v>1807</v>
      </c>
      <c r="E19" s="268">
        <v>1595.4</v>
      </c>
      <c r="F19" s="263">
        <f t="shared" si="0"/>
        <v>8.8289983397897078</v>
      </c>
      <c r="G19" s="267"/>
      <c r="H19" s="268"/>
      <c r="I19" s="268"/>
      <c r="J19" s="263" t="e">
        <f t="shared" si="1"/>
        <v>#DIV/0!</v>
      </c>
      <c r="K19" s="267">
        <v>779</v>
      </c>
      <c r="L19" s="267"/>
      <c r="M19" s="269"/>
      <c r="N19" s="270" t="e">
        <f t="shared" si="2"/>
        <v>#DIV/0!</v>
      </c>
      <c r="O19" s="267"/>
      <c r="P19" s="267"/>
      <c r="Q19" s="269"/>
      <c r="R19" s="270" t="e">
        <f t="shared" si="3"/>
        <v>#DIV/0!</v>
      </c>
    </row>
    <row r="20" spans="1:18">
      <c r="A20" s="8">
        <v>13</v>
      </c>
      <c r="B20" s="23" t="s">
        <v>33</v>
      </c>
      <c r="C20" s="267"/>
      <c r="D20" s="268"/>
      <c r="E20" s="276"/>
      <c r="F20" s="263" t="e">
        <f t="shared" si="0"/>
        <v>#DIV/0!</v>
      </c>
      <c r="G20" s="267">
        <v>1262</v>
      </c>
      <c r="H20" s="268"/>
      <c r="I20" s="276"/>
      <c r="J20" s="263" t="e">
        <f t="shared" si="1"/>
        <v>#DIV/0!</v>
      </c>
      <c r="K20" s="267"/>
      <c r="L20" s="267"/>
      <c r="M20" s="269"/>
      <c r="N20" s="270" t="e">
        <f t="shared" si="2"/>
        <v>#DIV/0!</v>
      </c>
      <c r="O20" s="267"/>
      <c r="P20" s="267"/>
      <c r="Q20" s="269"/>
      <c r="R20" s="270" t="e">
        <f t="shared" si="3"/>
        <v>#DIV/0!</v>
      </c>
    </row>
    <row r="21" spans="1:18">
      <c r="A21" s="8">
        <v>14</v>
      </c>
      <c r="B21" s="12" t="s">
        <v>35</v>
      </c>
      <c r="C21" s="267"/>
      <c r="D21" s="268"/>
      <c r="E21" s="268"/>
      <c r="F21" s="263" t="e">
        <f t="shared" si="0"/>
        <v>#DIV/0!</v>
      </c>
      <c r="G21" s="267"/>
      <c r="H21" s="268"/>
      <c r="I21" s="268"/>
      <c r="J21" s="263" t="e">
        <f t="shared" si="1"/>
        <v>#DIV/0!</v>
      </c>
      <c r="K21" s="274"/>
      <c r="L21" s="274"/>
      <c r="M21" s="264"/>
      <c r="N21" s="270" t="e">
        <f t="shared" si="2"/>
        <v>#DIV/0!</v>
      </c>
      <c r="O21" s="274"/>
      <c r="P21" s="274"/>
      <c r="Q21" s="264"/>
      <c r="R21" s="270" t="e">
        <f t="shared" si="3"/>
        <v>#DIV/0!</v>
      </c>
    </row>
    <row r="22" spans="1:18">
      <c r="A22" s="8">
        <v>15</v>
      </c>
      <c r="B22" s="12" t="s">
        <v>98</v>
      </c>
      <c r="C22" s="267"/>
      <c r="D22" s="268"/>
      <c r="E22" s="280"/>
      <c r="F22" s="263" t="e">
        <f t="shared" si="0"/>
        <v>#DIV/0!</v>
      </c>
      <c r="G22" s="267"/>
      <c r="H22" s="268"/>
      <c r="I22" s="280"/>
      <c r="J22" s="263" t="e">
        <f t="shared" si="1"/>
        <v>#DIV/0!</v>
      </c>
      <c r="K22" s="267"/>
      <c r="L22" s="267"/>
      <c r="M22" s="260"/>
      <c r="N22" s="270" t="e">
        <f t="shared" si="2"/>
        <v>#DIV/0!</v>
      </c>
      <c r="O22" s="267"/>
      <c r="P22" s="267"/>
      <c r="Q22" s="260"/>
      <c r="R22" s="270" t="e">
        <f t="shared" si="3"/>
        <v>#DIV/0!</v>
      </c>
    </row>
    <row r="23" spans="1:18">
      <c r="A23" s="8">
        <v>16</v>
      </c>
      <c r="B23" s="12" t="s">
        <v>115</v>
      </c>
      <c r="C23" s="267"/>
      <c r="D23" s="268"/>
      <c r="E23" s="280"/>
      <c r="F23" s="263" t="e">
        <f t="shared" si="0"/>
        <v>#DIV/0!</v>
      </c>
      <c r="G23" s="267"/>
      <c r="H23" s="268"/>
      <c r="I23" s="280"/>
      <c r="J23" s="263" t="e">
        <f t="shared" si="1"/>
        <v>#DIV/0!</v>
      </c>
      <c r="K23" s="267">
        <v>642</v>
      </c>
      <c r="L23" s="267"/>
      <c r="M23" s="260"/>
      <c r="N23" s="270" t="e">
        <f t="shared" si="2"/>
        <v>#DIV/0!</v>
      </c>
      <c r="O23" s="267">
        <v>612</v>
      </c>
      <c r="P23" s="267"/>
      <c r="Q23" s="260"/>
      <c r="R23" s="270" t="e">
        <f t="shared" si="3"/>
        <v>#DIV/0!</v>
      </c>
    </row>
    <row r="24" spans="1:18">
      <c r="A24" s="8">
        <v>17</v>
      </c>
      <c r="B24" s="12" t="s">
        <v>110</v>
      </c>
      <c r="C24" s="267"/>
      <c r="D24" s="268"/>
      <c r="E24" s="280"/>
      <c r="F24" s="263"/>
      <c r="G24" s="267"/>
      <c r="H24" s="268"/>
      <c r="I24" s="280"/>
      <c r="J24" s="263"/>
      <c r="K24" s="267"/>
      <c r="L24" s="267"/>
      <c r="M24" s="260"/>
      <c r="N24" s="270"/>
      <c r="O24" s="267"/>
      <c r="P24" s="267"/>
      <c r="Q24" s="260"/>
      <c r="R24" s="270"/>
    </row>
    <row r="25" spans="1:18">
      <c r="A25" s="8">
        <v>18</v>
      </c>
      <c r="B25" s="12" t="s">
        <v>111</v>
      </c>
      <c r="C25" s="267"/>
      <c r="D25" s="268"/>
      <c r="E25" s="280"/>
      <c r="F25" s="263" t="e">
        <f t="shared" si="0"/>
        <v>#DIV/0!</v>
      </c>
      <c r="G25" s="267"/>
      <c r="H25" s="268"/>
      <c r="I25" s="280"/>
      <c r="J25" s="263" t="e">
        <f t="shared" si="1"/>
        <v>#DIV/0!</v>
      </c>
      <c r="K25" s="267"/>
      <c r="L25" s="268"/>
      <c r="M25" s="266"/>
      <c r="N25" s="270" t="e">
        <f t="shared" si="2"/>
        <v>#DIV/0!</v>
      </c>
      <c r="O25" s="267"/>
      <c r="P25" s="268"/>
      <c r="Q25" s="266"/>
      <c r="R25" s="270" t="e">
        <f t="shared" si="3"/>
        <v>#DIV/0!</v>
      </c>
    </row>
    <row r="26" spans="1:18">
      <c r="A26" s="8">
        <v>19</v>
      </c>
      <c r="B26" s="12" t="s">
        <v>36</v>
      </c>
      <c r="C26" s="93">
        <v>36.5</v>
      </c>
      <c r="D26" s="93">
        <v>36.5</v>
      </c>
      <c r="E26" s="188">
        <v>75</v>
      </c>
      <c r="F26" s="161">
        <f t="shared" si="0"/>
        <v>20.547945205479454</v>
      </c>
      <c r="G26" s="93"/>
      <c r="H26" s="93"/>
      <c r="I26" s="188"/>
      <c r="J26" s="161" t="e">
        <f t="shared" si="1"/>
        <v>#DIV/0!</v>
      </c>
      <c r="K26" s="187"/>
      <c r="L26" s="93"/>
      <c r="M26" s="178"/>
      <c r="N26" s="157" t="e">
        <f t="shared" si="2"/>
        <v>#DIV/0!</v>
      </c>
      <c r="O26" s="187"/>
      <c r="P26" s="93"/>
      <c r="Q26" s="178"/>
      <c r="R26" s="157" t="e">
        <f t="shared" si="3"/>
        <v>#DIV/0!</v>
      </c>
    </row>
    <row r="27" spans="1:18">
      <c r="A27" s="8">
        <v>20</v>
      </c>
      <c r="B27" s="16" t="s">
        <v>37</v>
      </c>
      <c r="C27" s="93">
        <f>SUM(C8:C26)</f>
        <v>4167.5</v>
      </c>
      <c r="D27" s="93">
        <f>SUM(D8:D26)</f>
        <v>3906.5</v>
      </c>
      <c r="E27" s="93">
        <f>SUM(E8:E26)</f>
        <v>3595.7</v>
      </c>
      <c r="F27" s="161">
        <f t="shared" si="0"/>
        <v>9.2044029182132334</v>
      </c>
      <c r="G27" s="93">
        <f>SUM(G8:G26)</f>
        <v>3902</v>
      </c>
      <c r="H27" s="93">
        <f>SUM(H8:H26)</f>
        <v>0</v>
      </c>
      <c r="I27" s="93">
        <f>SUM(I8:I26)</f>
        <v>0</v>
      </c>
      <c r="J27" s="161" t="e">
        <f t="shared" si="1"/>
        <v>#DIV/0!</v>
      </c>
      <c r="K27" s="93">
        <f>SUM(K8:K26)</f>
        <v>1421</v>
      </c>
      <c r="L27" s="93">
        <f>SUM(L8:L26)</f>
        <v>0</v>
      </c>
      <c r="M27" s="93">
        <f>SUM(M8:M26)</f>
        <v>0</v>
      </c>
      <c r="N27" s="174" t="e">
        <f t="shared" si="2"/>
        <v>#DIV/0!</v>
      </c>
      <c r="O27" s="93">
        <f>SUM(O8:O26)</f>
        <v>612</v>
      </c>
      <c r="P27" s="93">
        <f>SUM(P8:P26)</f>
        <v>0</v>
      </c>
      <c r="Q27" s="93">
        <f>SUM(Q8:Q26)</f>
        <v>0</v>
      </c>
      <c r="R27" s="174" t="e">
        <f t="shared" si="3"/>
        <v>#DIV/0!</v>
      </c>
    </row>
    <row r="28" spans="1:18">
      <c r="A28" s="8">
        <v>21</v>
      </c>
      <c r="B28" s="12" t="s">
        <v>38</v>
      </c>
      <c r="C28" s="184"/>
      <c r="D28" s="184"/>
      <c r="E28" s="109"/>
      <c r="F28" s="102" t="e">
        <f t="shared" si="0"/>
        <v>#DIV/0!</v>
      </c>
      <c r="G28" s="184"/>
      <c r="H28" s="184"/>
      <c r="I28" s="109"/>
      <c r="J28" s="102" t="e">
        <f t="shared" si="1"/>
        <v>#DIV/0!</v>
      </c>
      <c r="K28" s="182"/>
      <c r="L28" s="182"/>
      <c r="M28" s="182"/>
      <c r="N28" s="157" t="e">
        <f t="shared" si="2"/>
        <v>#DIV/0!</v>
      </c>
      <c r="O28" s="182"/>
      <c r="P28" s="182"/>
      <c r="Q28" s="182"/>
      <c r="R28" s="157" t="e">
        <f t="shared" si="3"/>
        <v>#DIV/0!</v>
      </c>
    </row>
    <row r="29" spans="1:18">
      <c r="A29" s="8">
        <v>22</v>
      </c>
      <c r="B29" s="12" t="s">
        <v>39</v>
      </c>
      <c r="C29" s="13"/>
      <c r="D29" s="14"/>
      <c r="E29" s="282"/>
      <c r="F29" s="13" t="e">
        <f t="shared" si="0"/>
        <v>#DIV/0!</v>
      </c>
      <c r="G29" s="283"/>
      <c r="H29" s="14"/>
      <c r="I29" s="282"/>
      <c r="J29" s="13" t="e">
        <f t="shared" si="1"/>
        <v>#DIV/0!</v>
      </c>
      <c r="K29" s="15"/>
      <c r="L29" s="284"/>
      <c r="M29" s="285"/>
      <c r="N29" s="281" t="e">
        <f t="shared" si="2"/>
        <v>#DIV/0!</v>
      </c>
      <c r="O29" s="15"/>
      <c r="P29" s="284"/>
      <c r="Q29" s="285"/>
      <c r="R29" s="281" t="e">
        <f t="shared" si="3"/>
        <v>#DIV/0!</v>
      </c>
    </row>
    <row r="30" spans="1:18">
      <c r="A30" s="286">
        <v>23</v>
      </c>
      <c r="B30" s="16" t="s">
        <v>40</v>
      </c>
      <c r="C30" s="286">
        <f>SUM(C27:C29)</f>
        <v>4167.5</v>
      </c>
      <c r="D30" s="286">
        <f t="shared" ref="D30:E30" si="4">SUM(D27:D29)</f>
        <v>3906.5</v>
      </c>
      <c r="E30" s="286">
        <f t="shared" si="4"/>
        <v>3595.7</v>
      </c>
      <c r="F30" s="13">
        <f t="shared" si="0"/>
        <v>9.2044029182132334</v>
      </c>
      <c r="G30" s="286">
        <f>SUM(G27:G29)</f>
        <v>3902</v>
      </c>
      <c r="H30" s="286">
        <f t="shared" ref="H30:I30" si="5">SUM(H27:H29)</f>
        <v>0</v>
      </c>
      <c r="I30" s="286">
        <f t="shared" si="5"/>
        <v>0</v>
      </c>
      <c r="J30" s="13" t="e">
        <f t="shared" si="1"/>
        <v>#DIV/0!</v>
      </c>
      <c r="K30" s="286">
        <f>SUM(K27:K29)</f>
        <v>1421</v>
      </c>
      <c r="L30" s="286">
        <f t="shared" ref="L30:M30" si="6">SUM(L27:L29)</f>
        <v>0</v>
      </c>
      <c r="M30" s="286">
        <f t="shared" si="6"/>
        <v>0</v>
      </c>
      <c r="N30" s="281" t="e">
        <f t="shared" si="2"/>
        <v>#DIV/0!</v>
      </c>
      <c r="O30" s="286">
        <f>SUM(O27:O29)</f>
        <v>612</v>
      </c>
      <c r="P30" s="286">
        <f t="shared" ref="P30:Q30" si="7">SUM(P27:P29)</f>
        <v>0</v>
      </c>
      <c r="Q30" s="286">
        <f t="shared" si="7"/>
        <v>0</v>
      </c>
      <c r="R30" s="281" t="e">
        <f t="shared" si="3"/>
        <v>#DIV/0!</v>
      </c>
    </row>
    <row r="31" spans="1:18">
      <c r="A31" s="286">
        <v>24</v>
      </c>
      <c r="B31" s="16">
        <v>2017</v>
      </c>
      <c r="C31" s="286">
        <v>6424</v>
      </c>
      <c r="D31" s="286">
        <v>5228</v>
      </c>
      <c r="E31" s="286">
        <v>10320</v>
      </c>
      <c r="F31" s="286">
        <v>19.7</v>
      </c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</row>
  </sheetData>
  <mergeCells count="7">
    <mergeCell ref="P5:R5"/>
    <mergeCell ref="A2:N2"/>
    <mergeCell ref="A3:N3"/>
    <mergeCell ref="A4:N4"/>
    <mergeCell ref="D5:F5"/>
    <mergeCell ref="H5:J5"/>
    <mergeCell ref="L5:N5"/>
  </mergeCells>
  <pageMargins left="0.7" right="0.7" top="0.4062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уборка</vt:lpstr>
      <vt:lpstr>уборка1</vt:lpstr>
      <vt:lpstr>уборка2</vt:lpstr>
      <vt:lpstr>молоко</vt:lpstr>
      <vt:lpstr>корма</vt:lpstr>
      <vt:lpstr>осадки</vt:lpstr>
      <vt:lpstr>подг. почвы</vt:lpstr>
      <vt:lpstr>технические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2018-07-16T04:33:49Z</dcterms:modified>
</cp:coreProperties>
</file>