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4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I33" i="1"/>
  <c r="K16"/>
  <c r="J16"/>
  <c r="AI30" i="3"/>
  <c r="AH30"/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7"/>
  <c r="E13"/>
  <c r="E14"/>
  <c r="D14" s="1"/>
  <c r="E15"/>
  <c r="D15" s="1"/>
  <c r="E16"/>
  <c r="D16" s="1"/>
  <c r="E17"/>
  <c r="D17" s="1"/>
  <c r="E18"/>
  <c r="D18" s="1"/>
  <c r="E19"/>
  <c r="E20"/>
  <c r="E21"/>
  <c r="E22"/>
  <c r="E23"/>
  <c r="D23" s="1"/>
  <c r="E24"/>
  <c r="D24" s="1"/>
  <c r="E25"/>
  <c r="D25" s="1"/>
  <c r="E26"/>
  <c r="E27"/>
  <c r="D27" s="1"/>
  <c r="E28"/>
  <c r="E29"/>
  <c r="D29" s="1"/>
  <c r="E31"/>
  <c r="D31" s="1"/>
  <c r="E32"/>
  <c r="D32" s="1"/>
  <c r="E8"/>
  <c r="D8" s="1"/>
  <c r="E9"/>
  <c r="D9" s="1"/>
  <c r="E10"/>
  <c r="D10" s="1"/>
  <c r="E11"/>
  <c r="D11" s="1"/>
  <c r="E12"/>
  <c r="D12" s="1"/>
  <c r="E7"/>
  <c r="D7" s="1"/>
  <c r="D22"/>
  <c r="D21"/>
  <c r="N7"/>
  <c r="N8"/>
  <c r="E30" i="7"/>
  <c r="E33" s="1"/>
  <c r="AR34" i="3"/>
  <c r="AR32"/>
  <c r="AR31"/>
  <c r="AQ30"/>
  <c r="AP30"/>
  <c r="AP33" s="1"/>
  <c r="AO30"/>
  <c r="AO33" s="1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N34"/>
  <c r="AN32"/>
  <c r="AN31"/>
  <c r="AM30"/>
  <c r="AL30"/>
  <c r="AL33" s="1"/>
  <c r="AK30"/>
  <c r="AK33" s="1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J34"/>
  <c r="AJ32"/>
  <c r="AJ31"/>
  <c r="AI33"/>
  <c r="AH33"/>
  <c r="AG30"/>
  <c r="AG33" s="1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I30" i="1"/>
  <c r="Y30" i="3"/>
  <c r="AF25"/>
  <c r="AB25"/>
  <c r="V25"/>
  <c r="R25"/>
  <c r="N25"/>
  <c r="J25"/>
  <c r="F25"/>
  <c r="V26" i="2"/>
  <c r="R26"/>
  <c r="J26"/>
  <c r="F26"/>
  <c r="N26" i="1"/>
  <c r="J26"/>
  <c r="C8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28"/>
  <c r="C29"/>
  <c r="F30"/>
  <c r="F33" s="1"/>
  <c r="D20" i="4"/>
  <c r="C20"/>
  <c r="F8" i="2"/>
  <c r="J7" i="1"/>
  <c r="J8"/>
  <c r="I30" i="2"/>
  <c r="H30"/>
  <c r="L30" i="1"/>
  <c r="D13"/>
  <c r="D19"/>
  <c r="D28"/>
  <c r="C31"/>
  <c r="C32"/>
  <c r="C7"/>
  <c r="AF34" i="3"/>
  <c r="AB34"/>
  <c r="AF32"/>
  <c r="AB32"/>
  <c r="AF31"/>
  <c r="AB31"/>
  <c r="AE30"/>
  <c r="AE33" s="1"/>
  <c r="AF33" s="1"/>
  <c r="AD30"/>
  <c r="AD33" s="1"/>
  <c r="AC30"/>
  <c r="AC33" s="1"/>
  <c r="AA30"/>
  <c r="AA33" s="1"/>
  <c r="Z30"/>
  <c r="Z33" s="1"/>
  <c r="Y33"/>
  <c r="AF29"/>
  <c r="AB29"/>
  <c r="AF28"/>
  <c r="AB28"/>
  <c r="AF27"/>
  <c r="AB27"/>
  <c r="AF26"/>
  <c r="AB26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30"/>
  <c r="C33" s="1"/>
  <c r="V25" i="2"/>
  <c r="V27"/>
  <c r="R25"/>
  <c r="R27"/>
  <c r="R28"/>
  <c r="J25"/>
  <c r="J27"/>
  <c r="F25"/>
  <c r="F27"/>
  <c r="V26" i="3"/>
  <c r="V27"/>
  <c r="V28"/>
  <c r="R26"/>
  <c r="R27"/>
  <c r="R28"/>
  <c r="N26"/>
  <c r="N27"/>
  <c r="N28"/>
  <c r="J26"/>
  <c r="J27"/>
  <c r="J28"/>
  <c r="F26"/>
  <c r="F27"/>
  <c r="V34"/>
  <c r="V32"/>
  <c r="V31"/>
  <c r="U30"/>
  <c r="T30"/>
  <c r="T33" s="1"/>
  <c r="S30"/>
  <c r="S33" s="1"/>
  <c r="V29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34"/>
  <c r="N34"/>
  <c r="J34"/>
  <c r="F34"/>
  <c r="R32"/>
  <c r="N32"/>
  <c r="J32"/>
  <c r="F32"/>
  <c r="R31"/>
  <c r="N31"/>
  <c r="J31"/>
  <c r="F31"/>
  <c r="Q30"/>
  <c r="Q33" s="1"/>
  <c r="P30"/>
  <c r="P33" s="1"/>
  <c r="O30"/>
  <c r="O33" s="1"/>
  <c r="M30"/>
  <c r="M33" s="1"/>
  <c r="L30"/>
  <c r="L33" s="1"/>
  <c r="K30"/>
  <c r="K33" s="1"/>
  <c r="I30"/>
  <c r="I33" s="1"/>
  <c r="H30"/>
  <c r="H33" s="1"/>
  <c r="G30"/>
  <c r="G33" s="1"/>
  <c r="E30"/>
  <c r="E33" s="1"/>
  <c r="D30"/>
  <c r="D33" s="1"/>
  <c r="R29"/>
  <c r="N29"/>
  <c r="J29"/>
  <c r="F29"/>
  <c r="F28"/>
  <c r="R24"/>
  <c r="N24"/>
  <c r="J24"/>
  <c r="F24"/>
  <c r="R23"/>
  <c r="N23"/>
  <c r="J23"/>
  <c r="F23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4" i="1"/>
  <c r="K34"/>
  <c r="J34"/>
  <c r="G34"/>
  <c r="N22"/>
  <c r="J22"/>
  <c r="D30" i="5"/>
  <c r="D33" s="1"/>
  <c r="E30"/>
  <c r="E33" s="1"/>
  <c r="F30"/>
  <c r="F33" s="1"/>
  <c r="G30"/>
  <c r="G33" s="1"/>
  <c r="H30"/>
  <c r="H33" s="1"/>
  <c r="I30"/>
  <c r="I33" s="1"/>
  <c r="J30"/>
  <c r="J33" s="1"/>
  <c r="K30"/>
  <c r="K33" s="1"/>
  <c r="C30"/>
  <c r="C33" s="1"/>
  <c r="D19" i="4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AR30" i="3" l="1"/>
  <c r="G26" i="1"/>
  <c r="K26"/>
  <c r="AJ33" i="3"/>
  <c r="J33"/>
  <c r="R33"/>
  <c r="D26" i="1"/>
  <c r="AN30" i="3"/>
  <c r="AQ33"/>
  <c r="AR33" s="1"/>
  <c r="AM33"/>
  <c r="AN33" s="1"/>
  <c r="AJ30"/>
  <c r="G22" i="1"/>
  <c r="K22"/>
  <c r="K17"/>
  <c r="G8"/>
  <c r="V30" i="3"/>
  <c r="AB33"/>
  <c r="AB30"/>
  <c r="AF30"/>
  <c r="U33"/>
  <c r="V33" s="1"/>
  <c r="F33"/>
  <c r="N33"/>
  <c r="F30"/>
  <c r="J30"/>
  <c r="N30"/>
  <c r="R30"/>
  <c r="O30" i="2" l="1"/>
  <c r="P30"/>
  <c r="Q30"/>
  <c r="N28" i="1"/>
  <c r="J28"/>
  <c r="G28"/>
  <c r="N27"/>
  <c r="J27"/>
  <c r="G27"/>
  <c r="N25"/>
  <c r="J25"/>
  <c r="G25"/>
  <c r="N24"/>
  <c r="J24"/>
  <c r="G24"/>
  <c r="N23"/>
  <c r="J23"/>
  <c r="G23"/>
  <c r="N21"/>
  <c r="J21"/>
  <c r="V34" i="2"/>
  <c r="V32"/>
  <c r="V31"/>
  <c r="U30"/>
  <c r="T30"/>
  <c r="T33" s="1"/>
  <c r="S30"/>
  <c r="S33" s="1"/>
  <c r="V29"/>
  <c r="V28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24"/>
  <c r="J17" i="1"/>
  <c r="J33"/>
  <c r="J9"/>
  <c r="J10"/>
  <c r="J11"/>
  <c r="J12"/>
  <c r="J13"/>
  <c r="J14"/>
  <c r="J15"/>
  <c r="J18"/>
  <c r="J19"/>
  <c r="J20"/>
  <c r="J30"/>
  <c r="J31"/>
  <c r="E30" i="2"/>
  <c r="D30"/>
  <c r="N19" i="1"/>
  <c r="N20"/>
  <c r="H30" l="1"/>
  <c r="E30"/>
  <c r="V30" i="2"/>
  <c r="G21" i="1"/>
  <c r="K21"/>
  <c r="K23"/>
  <c r="K24"/>
  <c r="K25"/>
  <c r="K27"/>
  <c r="K28"/>
  <c r="G16"/>
  <c r="G17"/>
  <c r="U33" i="2"/>
  <c r="J29" i="1"/>
  <c r="J32"/>
  <c r="K19"/>
  <c r="K20"/>
  <c r="V33" i="2" l="1"/>
  <c r="C19" i="4"/>
  <c r="F24" i="2" l="1"/>
  <c r="F28"/>
  <c r="N24"/>
  <c r="N28"/>
  <c r="J24"/>
  <c r="J28"/>
  <c r="G20" i="1"/>
  <c r="G19"/>
  <c r="R32" i="2"/>
  <c r="R31"/>
  <c r="R29"/>
  <c r="R23"/>
  <c r="R22"/>
  <c r="R21"/>
  <c r="R20"/>
  <c r="R19"/>
  <c r="R18"/>
  <c r="R17"/>
  <c r="R16"/>
  <c r="R15"/>
  <c r="R14"/>
  <c r="R13"/>
  <c r="R12"/>
  <c r="R11"/>
  <c r="R10"/>
  <c r="R9"/>
  <c r="R8"/>
  <c r="R7"/>
  <c r="K7" i="1"/>
  <c r="K31"/>
  <c r="N31"/>
  <c r="F12" i="2"/>
  <c r="G14" i="1"/>
  <c r="K9"/>
  <c r="K8"/>
  <c r="G7"/>
  <c r="I21" i="4"/>
  <c r="F20"/>
  <c r="H20" s="1"/>
  <c r="E20"/>
  <c r="G20" s="1"/>
  <c r="D24"/>
  <c r="M24" s="1"/>
  <c r="C24"/>
  <c r="L24" s="1"/>
  <c r="N34" i="2"/>
  <c r="J34"/>
  <c r="F34"/>
  <c r="N32"/>
  <c r="J32"/>
  <c r="F32"/>
  <c r="N31"/>
  <c r="J31"/>
  <c r="F31"/>
  <c r="M30"/>
  <c r="M33" s="1"/>
  <c r="L30"/>
  <c r="L33" s="1"/>
  <c r="K30"/>
  <c r="K33" s="1"/>
  <c r="D30" i="1"/>
  <c r="G30" i="2"/>
  <c r="G33" s="1"/>
  <c r="E33"/>
  <c r="D33"/>
  <c r="C30"/>
  <c r="N29"/>
  <c r="J29"/>
  <c r="F29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3" i="1"/>
  <c r="G31"/>
  <c r="N30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C30" l="1"/>
  <c r="G30"/>
  <c r="K30"/>
  <c r="O33" i="2"/>
  <c r="Q33"/>
  <c r="P33"/>
  <c r="I33"/>
  <c r="H33"/>
  <c r="C33"/>
  <c r="R30"/>
  <c r="F33"/>
  <c r="I20" i="4"/>
  <c r="F19"/>
  <c r="E19"/>
  <c r="N33" i="2"/>
  <c r="F30"/>
  <c r="J30"/>
  <c r="N30"/>
  <c r="N32" i="1"/>
  <c r="N29"/>
  <c r="H33" l="1"/>
  <c r="E33"/>
  <c r="D33" s="1"/>
  <c r="C33"/>
  <c r="R33" i="2"/>
  <c r="G32" i="1"/>
  <c r="J33" i="2"/>
  <c r="K29" i="1"/>
  <c r="G29"/>
  <c r="K32"/>
  <c r="F24" i="4"/>
  <c r="K24" s="1"/>
  <c r="H19"/>
  <c r="H24" s="1"/>
  <c r="E24"/>
  <c r="J24" s="1"/>
  <c r="G19"/>
  <c r="G33" i="1" l="1"/>
  <c r="K33"/>
  <c r="O24" i="4"/>
  <c r="G24"/>
  <c r="I19"/>
  <c r="I24" l="1"/>
  <c r="I25"/>
  <c r="N24"/>
</calcChain>
</file>

<file path=xl/sharedStrings.xml><?xml version="1.0" encoding="utf-8"?>
<sst xmlns="http://schemas.openxmlformats.org/spreadsheetml/2006/main" count="449" uniqueCount="146">
  <si>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</si>
  <si>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</si>
  <si>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</si>
  <si>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</si>
  <si>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</si>
  <si>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</si>
  <si>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</si>
  <si>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</si>
  <si>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</si>
  <si>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</si>
  <si>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</si>
  <si>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</si>
  <si>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</si>
  <si>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</si>
  <si>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</si>
  <si>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</si>
  <si>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</si>
  <si>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</si>
  <si>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</si>
  <si>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</si>
  <si>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</si>
  <si>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</si>
  <si>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</si>
  <si>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</si>
  <si>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</si>
  <si>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</si>
  <si>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</si>
  <si>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</si>
  <si>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</si>
  <si>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</si>
  <si>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</si>
  <si>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</si>
  <si>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</si>
  <si>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</si>
  <si>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</si>
  <si>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</si>
  <si>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</si>
  <si>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</si>
  <si>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</si>
  <si>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</si>
  <si>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</si>
  <si>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</si>
  <si>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</si>
  <si>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</si>
  <si>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</si>
  <si>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</si>
  <si>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</si>
  <si>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</si>
  <si>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</si>
  <si>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</si>
  <si>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</si>
  <si>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</si>
  <si>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</si>
  <si>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</si>
  <si>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</si>
  <si>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</si>
  <si>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</si>
  <si>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</si>
  <si>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</si>
  <si>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</si>
  <si>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</si>
  <si>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</si>
  <si>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</si>
  <si>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</si>
  <si>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</si>
  <si>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</si>
  <si>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</si>
  <si>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</si>
  <si>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</si>
  <si>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</si>
  <si>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</si>
  <si>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</si>
  <si>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</si>
  <si>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</si>
  <si>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</si>
  <si>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</si>
  <si>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</si>
  <si>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</si>
  <si>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</si>
  <si>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</si>
  <si>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</si>
  <si>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</si>
  <si>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</si>
  <si>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</si>
  <si>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</si>
  <si>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</si>
  <si>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</si>
  <si>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</si>
  <si>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</si>
  <si>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</si>
  <si>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</si>
  <si>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</si>
  <si>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</si>
  <si>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</si>
  <si>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</si>
  <si>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</si>
  <si>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</si>
  <si>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</si>
  <si>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</si>
  <si>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</si>
  <si>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</si>
  <si>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</si>
  <si>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</si>
  <si>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</si>
  <si>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</si>
  <si>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 xml:space="preserve">      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</si>
  <si>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</si>
  <si>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</si>
  <si>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</si>
  <si>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</si>
  <si>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</si>
  <si>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2018г.</t>
  </si>
  <si>
    <t>ООО "АгроСоюз"</t>
  </si>
  <si>
    <t>ЗАО "Калаусское"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</si>
  <si>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</si>
  <si>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</si>
  <si>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</si>
  <si>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</si>
  <si>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</si>
  <si>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</si>
  <si>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</si>
  <si>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</si>
  <si>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</si>
  <si>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</si>
  <si>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</si>
  <si>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</si>
  <si>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</si>
  <si>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</si>
  <si>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</si>
  <si>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Иррико - Холдинг</t>
  </si>
  <si>
    <t>2019г.</t>
  </si>
  <si>
    <t>пара (2021г)</t>
  </si>
  <si>
    <t>стерни</t>
  </si>
  <si>
    <t>озимый рапс</t>
  </si>
  <si>
    <t>лен</t>
  </si>
  <si>
    <t>горчица</t>
  </si>
  <si>
    <t xml:space="preserve">лущение </t>
  </si>
  <si>
    <t>июль</t>
  </si>
  <si>
    <t>Подготовка почвы под озимые урожая 2020г.</t>
  </si>
  <si>
    <t>2020г  га</t>
  </si>
  <si>
    <t>Подготовка почвы</t>
  </si>
  <si>
    <t xml:space="preserve"> </t>
  </si>
  <si>
    <t>11 июля  2019 года</t>
  </si>
  <si>
    <t>на 11 июля 2019 года</t>
  </si>
  <si>
    <t>на 11 июля 2019 года.</t>
  </si>
  <si>
    <t>на 11  июля   2019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</si>
</sst>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8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3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25" fillId="4" borderId="11" xfId="0" applyNumberFormat="1" applyFont="1" applyFill="1" applyBorder="1" applyAlignment="1">
      <alignment horizontal="center"/>
    </xf>
    <xf numFmtId="164" fontId="25" fillId="4" borderId="11" xfId="0" applyNumberFormat="1" applyFont="1" applyFill="1" applyBorder="1" applyAlignment="1" applyProtection="1">
      <alignment horizontal="center"/>
      <protection hidden="1"/>
    </xf>
    <xf numFmtId="164" fontId="26" fillId="4" borderId="11" xfId="0" applyNumberFormat="1" applyFont="1" applyFill="1" applyBorder="1" applyAlignment="1" applyProtection="1">
      <alignment horizontal="center"/>
      <protection hidden="1"/>
    </xf>
    <xf numFmtId="0" fontId="25" fillId="4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4" zoomScale="110" zoomScaleNormal="110" workbookViewId="0">
      <selection activeCell="F20" sqref="F20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12" customHeight="1">
      <c r="A2" s="262" t="s">
        <v>122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ht="11.25" customHeight="1">
      <c r="A3" s="263" t="s">
        <v>142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64" t="s">
        <v>3</v>
      </c>
      <c r="F4" s="265"/>
      <c r="G4" s="86" t="s">
        <v>4</v>
      </c>
      <c r="H4" s="264" t="s">
        <v>5</v>
      </c>
      <c r="I4" s="265"/>
      <c r="J4" s="117" t="s">
        <v>107</v>
      </c>
      <c r="K4" s="86" t="s">
        <v>6</v>
      </c>
      <c r="L4" s="85" t="s">
        <v>7</v>
      </c>
      <c r="M4" s="87"/>
      <c r="N4" s="86" t="s">
        <v>8</v>
      </c>
    </row>
    <row r="5" spans="1:14" ht="11.25" customHeight="1">
      <c r="A5" s="4" t="s">
        <v>9</v>
      </c>
      <c r="B5" s="4" t="s">
        <v>10</v>
      </c>
      <c r="C5" s="88" t="s">
        <v>11</v>
      </c>
      <c r="D5" s="88" t="s">
        <v>12</v>
      </c>
      <c r="E5" s="260" t="s">
        <v>12</v>
      </c>
      <c r="F5" s="261"/>
      <c r="G5" s="89" t="s">
        <v>13</v>
      </c>
      <c r="H5" s="260" t="s">
        <v>14</v>
      </c>
      <c r="I5" s="261"/>
      <c r="J5" s="118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0.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51</v>
      </c>
      <c r="C7" s="95">
        <f>уборка1!C7+уборка1!G7+уборка1!O7+уборка1!S7+уборка2!C7+уборка2!G7+уборка2!K7+уборка2!O7+уборка2!S7+уборка2!Y7+уборка2!AC7</f>
        <v>767</v>
      </c>
      <c r="D7" s="95">
        <f>E7</f>
        <v>767</v>
      </c>
      <c r="E7" s="101">
        <f>уборка1!D7+уборка1!H7+уборка1!P7+уборка1!T7+уборка2!D7+уборка2!H7+уборка2!L7+уборка2!P7+уборка2!T7+уборка2!Z7+уборка2!AD7</f>
        <v>767</v>
      </c>
      <c r="F7" s="248"/>
      <c r="G7" s="96">
        <f>E7/C7*100</f>
        <v>100</v>
      </c>
      <c r="H7" s="96">
        <f>уборка1!E7+уборка1!I7+уборка1!Q7+уборка1!U7+уборка2!E7+уборка2!I7+уборка2!M7+уборка2!Q7+уборка2!U7+уборка2!AA7+уборка2!AE7</f>
        <v>1958</v>
      </c>
      <c r="I7" s="96"/>
      <c r="J7" s="96" t="e">
        <f t="shared" ref="J7:J34" si="0">I7/F7*10</f>
        <v>#DIV/0!</v>
      </c>
      <c r="K7" s="98">
        <f>H7/E7*10</f>
        <v>25.528031290743158</v>
      </c>
      <c r="L7" s="102"/>
      <c r="M7" s="100"/>
      <c r="N7" s="96" t="e">
        <f t="shared" ref="N7:N34" si="1">F7/L7</f>
        <v>#DIV/0!</v>
      </c>
    </row>
    <row r="8" spans="1:14">
      <c r="A8" s="8">
        <v>2</v>
      </c>
      <c r="B8" s="12" t="s">
        <v>52</v>
      </c>
      <c r="C8" s="95">
        <f>уборка1!C8+уборка1!G8+уборка1!O8+уборка1!S8+уборка2!C8+уборка2!G8+уборка2!K8+уборка2!O8+уборка2!S8+уборка2!Y8+уборка2!AC8</f>
        <v>4108</v>
      </c>
      <c r="D8" s="92">
        <f t="shared" ref="D8:D33" si="2">E8</f>
        <v>2869</v>
      </c>
      <c r="E8" s="93">
        <f>уборка1!D8+уборка1!H8+уборка1!P8+уборка1!T8+уборка2!D8+уборка2!H8+уборка2!L8+уборка2!P8+уборка2!T8+уборка2!Z8+уборка2!AD8</f>
        <v>2869</v>
      </c>
      <c r="F8" s="96">
        <v>700</v>
      </c>
      <c r="G8" s="96">
        <f>E8/C8*100</f>
        <v>69.839337877312559</v>
      </c>
      <c r="H8" s="97">
        <f>уборка1!E8+уборка1!I8+уборка1!Q8+уборка1!U8+уборка2!E8+уборка2!I8+уборка2!M8+уборка2!Q8+уборка2!U8+уборка2!AA8+уборка2!AE8</f>
        <v>9668</v>
      </c>
      <c r="I8" s="96">
        <v>1418</v>
      </c>
      <c r="J8" s="96">
        <f t="shared" si="0"/>
        <v>20.25714285714286</v>
      </c>
      <c r="K8" s="98">
        <f t="shared" ref="K8:K34" si="3">H8/E8*10</f>
        <v>33.698152666434297</v>
      </c>
      <c r="L8" s="102">
        <v>20</v>
      </c>
      <c r="M8" s="100"/>
      <c r="N8" s="96">
        <f t="shared" si="1"/>
        <v>35</v>
      </c>
    </row>
    <row r="9" spans="1:14" ht="14.25" customHeight="1">
      <c r="A9" s="8">
        <v>3</v>
      </c>
      <c r="B9" s="12" t="s">
        <v>53</v>
      </c>
      <c r="C9" s="95">
        <f>уборка1!C9+уборка1!G9+уборка1!O9+уборка1!S9+уборка2!C9+уборка2!G9+уборка2!K9+уборка2!O9+уборка2!S9+уборка2!Y9+уборка2!AC9</f>
        <v>2469</v>
      </c>
      <c r="D9" s="95">
        <f t="shared" si="2"/>
        <v>2469</v>
      </c>
      <c r="E9" s="101">
        <f>уборка1!D9+уборка1!H9+уборка1!P9+уборка1!T9+уборка2!D9+уборка2!H9+уборка2!L9+уборка2!P9+уборка2!T9+уборка2!Z9+уборка2!AD9</f>
        <v>2469</v>
      </c>
      <c r="F9" s="103"/>
      <c r="G9" s="96">
        <f t="shared" ref="G9:G30" si="4">E9/C9*100</f>
        <v>100</v>
      </c>
      <c r="H9" s="96">
        <f>уборка1!E9+уборка1!I9+уборка1!Q9+уборка1!U9+уборка2!E9+уборка2!I9+уборка2!M9+уборка2!Q9+уборка2!U9+уборка2!AA9+уборка2!AE9</f>
        <v>10883</v>
      </c>
      <c r="I9" s="96"/>
      <c r="J9" s="96" t="e">
        <f t="shared" si="0"/>
        <v>#DIV/0!</v>
      </c>
      <c r="K9" s="98">
        <f t="shared" si="3"/>
        <v>44.078574321587695</v>
      </c>
      <c r="L9" s="102"/>
      <c r="M9" s="104"/>
      <c r="N9" s="96" t="e">
        <f t="shared" si="1"/>
        <v>#DIV/0!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уборка1!C10+уборка1!G10+уборка1!O10+уборка1!S10+уборка2!C10+уборка2!G10+уборка2!K10+уборка2!O10+уборка2!S10+уборка2!Y10+уборка2!AC10</f>
        <v>3417</v>
      </c>
      <c r="D10" s="92">
        <f t="shared" si="2"/>
        <v>3308</v>
      </c>
      <c r="E10" s="93">
        <f>уборка1!D10+уборка1!H10+уборка1!P10+уборка1!T10+уборка2!D10+уборка2!H10+уборка2!L10+уборка2!P10+уборка2!T10+уборка2!Z10+уборка2!AD10</f>
        <v>3308</v>
      </c>
      <c r="F10" s="97"/>
      <c r="G10" s="97">
        <f t="shared" si="4"/>
        <v>96.810067310506284</v>
      </c>
      <c r="H10" s="97">
        <f>уборка1!E10+уборка1!I10+уборка1!Q10+уборка1!U10+уборка2!E10+уборка2!I10+уборка2!M10+уборка2!Q10+уборка2!U10+уборка2!AA10+уборка2!AE10</f>
        <v>10300</v>
      </c>
      <c r="I10" s="97"/>
      <c r="J10" s="96" t="e">
        <f t="shared" si="0"/>
        <v>#DIV/0!</v>
      </c>
      <c r="K10" s="105">
        <f t="shared" si="3"/>
        <v>31.136638452237001</v>
      </c>
      <c r="L10" s="106"/>
      <c r="M10" s="107"/>
      <c r="N10" s="97" t="e">
        <f t="shared" si="1"/>
        <v>#DIV/0!</v>
      </c>
    </row>
    <row r="11" spans="1:14">
      <c r="A11" s="8">
        <v>5</v>
      </c>
      <c r="B11" s="12" t="s">
        <v>54</v>
      </c>
      <c r="C11" s="95">
        <f>уборка1!C11+уборка1!G11+уборка1!O11+уборка1!S11+уборка2!C11+уборка2!G11+уборка2!K11+уборка2!O11+уборка2!S11+уборка2!Y11+уборка2!AC11</f>
        <v>3523</v>
      </c>
      <c r="D11" s="95">
        <f t="shared" si="2"/>
        <v>3523</v>
      </c>
      <c r="E11" s="101">
        <f>уборка1!D11+уборка1!H11+уборка1!P11+уборка1!T11+уборка2!D11+уборка2!H11+уборка2!L11+уборка2!P11+уборка2!T11+уборка2!Z11+уборка2!AD11</f>
        <v>3523</v>
      </c>
      <c r="F11" s="96"/>
      <c r="G11" s="96">
        <f t="shared" si="4"/>
        <v>100</v>
      </c>
      <c r="H11" s="96">
        <f>уборка1!E11+уборка1!I11+уборка1!Q11+уборка1!U11+уборка2!E11+уборка2!I11+уборка2!M11+уборка2!Q11+уборка2!U11+уборка2!AA11+уборка2!AE11</f>
        <v>9693</v>
      </c>
      <c r="I11" s="96"/>
      <c r="J11" s="96" t="e">
        <f t="shared" si="0"/>
        <v>#DIV/0!</v>
      </c>
      <c r="K11" s="98">
        <f t="shared" si="3"/>
        <v>27.513482827135963</v>
      </c>
      <c r="L11" s="102"/>
      <c r="M11" s="100"/>
      <c r="N11" s="96" t="e">
        <f t="shared" si="1"/>
        <v>#DIV/0!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уборка1!C12+уборка1!G12+уборка1!O12+уборка1!S12+уборка2!C12+уборка2!G12+уборка2!K12+уборка2!O12+уборка2!S12+уборка2!Y12+уборка2!AC12</f>
        <v>24710</v>
      </c>
      <c r="D12" s="92">
        <f t="shared" si="2"/>
        <v>23756</v>
      </c>
      <c r="E12" s="93">
        <f>уборка1!D12+уборка1!H12+уборка1!P12+уборка1!T12+уборка2!D12+уборка2!H12+уборка2!L12+уборка2!P12+уборка2!T12+уборка2!Z12+уборка2!AD12</f>
        <v>23756</v>
      </c>
      <c r="F12" s="103">
        <v>694</v>
      </c>
      <c r="G12" s="96">
        <f t="shared" si="4"/>
        <v>96.139214892755959</v>
      </c>
      <c r="H12" s="97">
        <f>уборка1!E12+уборка1!I12+уборка1!Q12+уборка1!U12+уборка2!E12+уборка2!I12+уборка2!M12+уборка2!Q12+уборка2!U12+уборка2!AA12+уборка2!AE12</f>
        <v>79457</v>
      </c>
      <c r="I12" s="96">
        <v>2141</v>
      </c>
      <c r="J12" s="96">
        <f t="shared" si="0"/>
        <v>30.850144092219018</v>
      </c>
      <c r="K12" s="98">
        <f t="shared" si="3"/>
        <v>33.447129146320933</v>
      </c>
      <c r="L12" s="102">
        <v>33</v>
      </c>
      <c r="M12" s="100"/>
      <c r="N12" s="96">
        <f t="shared" si="1"/>
        <v>21.030303030303031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уборка1!C13+уборка1!G13+уборка1!O13+уборка1!S13+уборка2!C13+уборка2!G13+уборка2!K13+уборка2!O13+уборка2!S13+уборка2!Y13+уборка2!AC13</f>
        <v>1182</v>
      </c>
      <c r="D13" s="95">
        <f t="shared" si="2"/>
        <v>1182</v>
      </c>
      <c r="E13" s="101">
        <f>уборка1!D13+уборка1!H13+уборка1!P13+уборка1!T13+уборка2!D13+уборка2!H13+уборка2!L13+уборка2!P13+уборка2!T13+уборка2!Z13+уборка2!AD13</f>
        <v>1182</v>
      </c>
      <c r="F13" s="96"/>
      <c r="G13" s="96">
        <f t="shared" si="4"/>
        <v>100</v>
      </c>
      <c r="H13" s="96">
        <f>уборка1!E13+уборка1!I13+уборка1!Q13+уборка1!U13+уборка2!E13+уборка2!I13+уборка2!M13+уборка2!Q13+уборка2!U13+уборка2!AA13+уборка2!AE13</f>
        <v>1581</v>
      </c>
      <c r="I13" s="96"/>
      <c r="J13" s="96" t="e">
        <f t="shared" si="0"/>
        <v>#DIV/0!</v>
      </c>
      <c r="K13" s="98">
        <f t="shared" si="3"/>
        <v>13.375634517766496</v>
      </c>
      <c r="L13" s="102"/>
      <c r="M13" s="100"/>
      <c r="N13" s="96" t="e">
        <f t="shared" si="1"/>
        <v>#DIV/0!</v>
      </c>
    </row>
    <row r="14" spans="1:14">
      <c r="A14" s="8">
        <v>8</v>
      </c>
      <c r="B14" s="12" t="s">
        <v>28</v>
      </c>
      <c r="C14" s="95">
        <v>5226</v>
      </c>
      <c r="D14" s="95">
        <f t="shared" si="2"/>
        <v>5226</v>
      </c>
      <c r="E14" s="101">
        <f>уборка1!D14+уборка1!H14+уборка1!P14+уборка1!T14+уборка2!D14+уборка2!H14+уборка2!L14+уборка2!P14+уборка2!T14+уборка2!Z14+уборка2!AD14</f>
        <v>5226</v>
      </c>
      <c r="F14" s="96"/>
      <c r="G14" s="96">
        <f t="shared" si="4"/>
        <v>100</v>
      </c>
      <c r="H14" s="96">
        <f>уборка1!E14+уборка1!I14+уборка1!Q14+уборка1!U14+уборка2!E14+уборка2!I14+уборка2!M14+уборка2!Q14+уборка2!U14+уборка2!AA14+уборка2!AE14</f>
        <v>14922</v>
      </c>
      <c r="I14" s="96"/>
      <c r="J14" s="96" t="e">
        <f t="shared" si="0"/>
        <v>#DIV/0!</v>
      </c>
      <c r="K14" s="98">
        <f t="shared" si="3"/>
        <v>28.553386911595865</v>
      </c>
      <c r="L14" s="102"/>
      <c r="M14" s="100" t="s">
        <v>141</v>
      </c>
      <c r="N14" s="96" t="e">
        <f t="shared" si="1"/>
        <v>#DIV/0!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уборка1!C15+уборка1!G15+уборка1!O15+уборка1!S15+уборка2!C15+уборка2!G15+уборка2!K15+уборка2!O15+уборка2!S15+уборка2!Y15+уборка2!AC15</f>
        <v>5184</v>
      </c>
      <c r="D15" s="92">
        <f t="shared" si="2"/>
        <v>4978</v>
      </c>
      <c r="E15" s="93">
        <f>уборка1!D15+уборка1!H15+уборка1!P15+уборка1!T15+уборка2!D15+уборка2!H15+уборка2!L15+уборка2!P15+уборка2!T15+уборка2!Z15+уборка2!AD15</f>
        <v>4978</v>
      </c>
      <c r="F15" s="96">
        <v>390</v>
      </c>
      <c r="G15" s="96">
        <f>E15/C15*100</f>
        <v>96.026234567901241</v>
      </c>
      <c r="H15" s="97">
        <f>уборка1!E15+уборка1!I15+уборка1!Q15+уборка1!U15+уборка2!E15+уборка2!I15+уборка2!M15+уборка2!Q15+уборка2!U15+уборка2!AA15+уборка2!AE15</f>
        <v>12711</v>
      </c>
      <c r="I15" s="96">
        <v>1307</v>
      </c>
      <c r="J15" s="96">
        <f t="shared" si="0"/>
        <v>33.512820512820511</v>
      </c>
      <c r="K15" s="98">
        <f t="shared" si="3"/>
        <v>25.534351145038169</v>
      </c>
      <c r="L15" s="102">
        <v>14</v>
      </c>
      <c r="M15" s="100"/>
      <c r="N15" s="96">
        <f t="shared" si="1"/>
        <v>27.857142857142858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уборка1!C16+уборка1!G16+уборка1!O16+уборка1!S16+уборка2!C16+уборка2!G16+уборка2!K16+уборка2!O16+уборка2!S16+уборка2!Y16+уборка2!AC16</f>
        <v>7055</v>
      </c>
      <c r="D16" s="95">
        <f t="shared" si="2"/>
        <v>7055</v>
      </c>
      <c r="E16" s="101">
        <f>уборка1!D16+уборка1!H16+уборка1!P16+уборка1!T16+уборка2!D16+уборка2!H16+уборка2!L16+уборка2!P16+уборка2!T16+уборка2!Z16+уборка2!AD16</f>
        <v>7055</v>
      </c>
      <c r="F16" s="101"/>
      <c r="G16" s="96">
        <f>E16/C16*100</f>
        <v>100</v>
      </c>
      <c r="H16" s="96">
        <f>уборка1!E16+уборка1!I16+уборка1!Q16+уборка1!U16+уборка2!E16+уборка2!I16+уборка2!M16+уборка2!Q16+уборка2!U16+уборка2!AA16+уборка2!AE16</f>
        <v>24719</v>
      </c>
      <c r="I16" s="96"/>
      <c r="J16" s="96" t="e">
        <f t="shared" si="0"/>
        <v>#DIV/0!</v>
      </c>
      <c r="K16" s="98">
        <f t="shared" si="3"/>
        <v>35.037562012756908</v>
      </c>
      <c r="L16" s="102"/>
      <c r="M16" s="100"/>
      <c r="N16" s="96" t="e">
        <f t="shared" si="1"/>
        <v>#DIV/0!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уборка1!C17+уборка1!G17+уборка1!O17+уборка1!S17+уборка2!C17+уборка2!G17+уборка2!K17+уборка2!O17+уборка2!S17+уборка2!Y17+уборка2!AC17</f>
        <v>3525</v>
      </c>
      <c r="D17" s="95">
        <f t="shared" si="2"/>
        <v>3525</v>
      </c>
      <c r="E17" s="101">
        <f>уборка1!D17+уборка1!H17+уборка1!P17+уборка1!T17+уборка2!D17+уборка2!H17+уборка2!L17+уборка2!P17+уборка2!T17+уборка2!Z17+уборка2!AD17</f>
        <v>3525</v>
      </c>
      <c r="F17" s="108"/>
      <c r="G17" s="96">
        <f>E17/C17*100</f>
        <v>100</v>
      </c>
      <c r="H17" s="96">
        <f>уборка1!E17+уборка1!I17+уборка1!Q17+уборка1!U17+уборка2!E17+уборка2!I17+уборка2!M17+уборка2!Q17+уборка2!U17+уборка2!AA17+уборка2!AE17</f>
        <v>9400</v>
      </c>
      <c r="I17" s="96"/>
      <c r="J17" s="96" t="e">
        <f t="shared" si="0"/>
        <v>#DIV/0!</v>
      </c>
      <c r="K17" s="98">
        <f>H17/E17*10</f>
        <v>26.666666666666664</v>
      </c>
      <c r="L17" s="102"/>
      <c r="M17" s="100"/>
      <c r="N17" s="96" t="e">
        <f t="shared" si="1"/>
        <v>#DIV/0!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уборка1!C18+уборка1!G18+уборка1!O18+уборка1!S18+уборка2!C18+уборка2!G18+уборка2!K18+уборка2!O18+уборка2!S18+уборка2!Y18+уборка2!AC18</f>
        <v>7922</v>
      </c>
      <c r="D18" s="92">
        <f t="shared" si="2"/>
        <v>7922</v>
      </c>
      <c r="E18" s="93">
        <f>уборка1!D18+уборка1!H18+уборка1!P18+уборка1!T18+уборка2!D18+уборка2!H18+уборка2!L18+уборка2!P18+уборка2!T18+уборка2!Z18+уборка2!AD18</f>
        <v>7922</v>
      </c>
      <c r="F18" s="96"/>
      <c r="G18" s="96">
        <f t="shared" si="4"/>
        <v>100</v>
      </c>
      <c r="H18" s="97">
        <f>уборка1!E18+уборка1!I18+уборка1!Q18+уборка1!U18+уборка2!E18+уборка2!I18+уборка2!M18+уборка2!Q18+уборка2!U18+уборка2!AA18+уборка2!AE18</f>
        <v>28043</v>
      </c>
      <c r="I18" s="96"/>
      <c r="J18" s="96" t="e">
        <f t="shared" si="0"/>
        <v>#DIV/0!</v>
      </c>
      <c r="K18" s="98">
        <f t="shared" si="3"/>
        <v>35.39888916940167</v>
      </c>
      <c r="L18" s="109"/>
      <c r="M18" s="100"/>
      <c r="N18" s="96" t="e">
        <f t="shared" si="1"/>
        <v>#DIV/0!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уборка1!C19+уборка1!G19+уборка1!O19+уборка1!S19+уборка2!C19+уборка2!G19+уборка2!K19+уборка2!O19+уборка2!S19+уборка2!Y19+уборка2!AC19</f>
        <v>9817</v>
      </c>
      <c r="D19" s="95">
        <f t="shared" si="2"/>
        <v>9817</v>
      </c>
      <c r="E19" s="101">
        <f>уборка1!D19+уборка1!H19+уборка1!P19+уборка1!T19+уборка2!D19+уборка2!H19+уборка2!L19+уборка2!P19+уборка2!T19+уборка2!Z19+уборка2!AD19</f>
        <v>9817</v>
      </c>
      <c r="F19" s="96"/>
      <c r="G19" s="96">
        <f t="shared" si="4"/>
        <v>100</v>
      </c>
      <c r="H19" s="96">
        <f>уборка1!E19+уборка1!I19+уборка1!Q19+уборка1!U19+уборка2!E19+уборка2!I19+уборка2!M19+уборка2!Q19+уборка2!U19+уборка2!AA19+уборка2!AE19</f>
        <v>38960</v>
      </c>
      <c r="I19" s="96"/>
      <c r="J19" s="96" t="e">
        <f t="shared" si="0"/>
        <v>#DIV/0!</v>
      </c>
      <c r="K19" s="98">
        <f t="shared" si="3"/>
        <v>39.686258531119485</v>
      </c>
      <c r="L19" s="109"/>
      <c r="M19" s="100"/>
      <c r="N19" s="96" t="e">
        <f t="shared" si="1"/>
        <v>#DIV/0!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уборка1!C20+уборка1!G20+уборка1!O20+уборка1!S20+уборка2!C20+уборка2!G20+уборка2!K20+уборка2!O20+уборка2!S20+уборка2!Y20+уборка2!AC20</f>
        <v>2550</v>
      </c>
      <c r="D20" s="92">
        <v>2098</v>
      </c>
      <c r="E20" s="93">
        <f>уборка1!D20+уборка1!H20+уборка1!P20+уборка1!T20+уборка2!D20+уборка2!H20+уборка2!L20+уборка2!P20+уборка2!T20+уборка2!Z20+уборка2!AD20</f>
        <v>2098</v>
      </c>
      <c r="F20" s="96"/>
      <c r="G20" s="96">
        <f t="shared" si="4"/>
        <v>82.274509803921575</v>
      </c>
      <c r="H20" s="97">
        <f>уборка1!E20+уборка1!I20+уборка1!Q20+уборка1!U20+уборка2!E20+уборка2!I20+уборка2!M20+уборка2!Q20+уборка2!U20+уборка2!AA20+уборка2!AE20</f>
        <v>7061</v>
      </c>
      <c r="I20" s="96"/>
      <c r="J20" s="96" t="e">
        <f t="shared" si="0"/>
        <v>#DIV/0!</v>
      </c>
      <c r="K20" s="98">
        <f t="shared" si="3"/>
        <v>33.655862726406099</v>
      </c>
      <c r="L20" s="109"/>
      <c r="M20" s="100"/>
      <c r="N20" s="96" t="e">
        <f t="shared" si="1"/>
        <v>#DIV/0!</v>
      </c>
    </row>
    <row r="21" spans="1:14" ht="14.25" customHeight="1">
      <c r="A21" s="8">
        <v>15</v>
      </c>
      <c r="B21" s="12" t="s">
        <v>36</v>
      </c>
      <c r="C21" s="95">
        <f>уборка1!C21+уборка1!G21+уборка1!O21+уборка1!S21+уборка2!C21+уборка2!G21+уборка2!K21+уборка2!O21+уборка2!S21+уборка2!Y21+уборка2!AC21</f>
        <v>100</v>
      </c>
      <c r="D21" s="95">
        <f t="shared" si="2"/>
        <v>100</v>
      </c>
      <c r="E21" s="101">
        <f>уборка1!D21+уборка1!H21+уборка1!P21+уборка1!T21+уборка2!D21+уборка2!H21+уборка2!L21+уборка2!P21+уборка2!T21+уборка2!Z21+уборка2!AD21</f>
        <v>100</v>
      </c>
      <c r="F21" s="97"/>
      <c r="G21" s="97">
        <f t="shared" ref="G21:G28" si="5">E21/C21*100</f>
        <v>100</v>
      </c>
      <c r="H21" s="96">
        <f>уборка1!E21+уборка1!I21+уборка1!Q21+уборка1!U21+уборка2!E21+уборка2!I21+уборка2!M21+уборка2!Q21+уборка2!U21+уборка2!AA21+уборка2!AE21</f>
        <v>300</v>
      </c>
      <c r="I21" s="97"/>
      <c r="J21" s="96" t="e">
        <f t="shared" ref="J21:J22" si="6">I21/F21*10</f>
        <v>#DIV/0!</v>
      </c>
      <c r="K21" s="105">
        <f t="shared" ref="K21:K22" si="7">H21/E21*10</f>
        <v>30</v>
      </c>
      <c r="L21" s="123"/>
      <c r="M21" s="100"/>
      <c r="N21" s="97" t="e">
        <f t="shared" ref="N21:N22" si="8">F21/L21</f>
        <v>#DIV/0!</v>
      </c>
    </row>
    <row r="22" spans="1:14" ht="14.25" customHeight="1">
      <c r="A22" s="8">
        <v>16</v>
      </c>
      <c r="B22" s="12" t="s">
        <v>97</v>
      </c>
      <c r="C22" s="95">
        <f>уборка1!C22+уборка1!G22+уборка1!O22+уборка1!S22+уборка2!C22+уборка2!G22+уборка2!K22+уборка2!O22+уборка2!S22+уборка2!Y22+уборка2!AC22</f>
        <v>260</v>
      </c>
      <c r="D22" s="92">
        <f t="shared" si="2"/>
        <v>163</v>
      </c>
      <c r="E22" s="93">
        <f>уборка1!D22+уборка1!H22+уборка1!P22+уборка1!T22+уборка2!D22+уборка2!H22+уборка2!L22+уборка2!P22+уборка2!T22+уборка2!Z22+уборка2!AD22</f>
        <v>163</v>
      </c>
      <c r="F22" s="97">
        <v>48</v>
      </c>
      <c r="G22" s="97">
        <f t="shared" si="5"/>
        <v>62.692307692307693</v>
      </c>
      <c r="H22" s="97">
        <f>уборка1!E22+уборка1!I22+уборка1!Q22+уборка1!U22+уборка2!E22+уборка2!I22+уборка2!M22+уборка2!Q22+уборка2!U22+уборка2!AA22+уборка2!AE22</f>
        <v>587</v>
      </c>
      <c r="I22" s="97">
        <v>184</v>
      </c>
      <c r="J22" s="96">
        <f t="shared" si="6"/>
        <v>38.333333333333336</v>
      </c>
      <c r="K22" s="105">
        <f t="shared" si="7"/>
        <v>36.012269938650306</v>
      </c>
      <c r="L22" s="123">
        <v>3</v>
      </c>
      <c r="M22" s="100"/>
      <c r="N22" s="97">
        <f t="shared" si="8"/>
        <v>16</v>
      </c>
    </row>
    <row r="23" spans="1:14" ht="14.25" customHeight="1">
      <c r="A23" s="8">
        <v>17</v>
      </c>
      <c r="B23" s="12" t="s">
        <v>37</v>
      </c>
      <c r="C23" s="95">
        <f>уборка1!C23+уборка1!G23+уборка1!O23+уборка1!S23+уборка2!C23+уборка2!G23+уборка2!K23+уборка2!O23+уборка2!S23+уборка2!Y23+уборка2!AC23</f>
        <v>300</v>
      </c>
      <c r="D23" s="95">
        <f t="shared" si="2"/>
        <v>300</v>
      </c>
      <c r="E23" s="101">
        <f>уборка1!D23+уборка1!H23+уборка1!P23+уборка1!T23+уборка2!D23+уборка2!H23+уборка2!L23+уборка2!P23+уборка2!T23+уборка2!Z23+уборка2!AD23</f>
        <v>300</v>
      </c>
      <c r="F23" s="96"/>
      <c r="G23" s="96">
        <f t="shared" si="5"/>
        <v>100</v>
      </c>
      <c r="H23" s="96">
        <f>уборка1!E23+уборка1!I23+уборка1!Q23+уборка1!U23+уборка2!E23+уборка2!I23+уборка2!M23+уборка2!Q23+уборка2!U23+уборка2!AA23+уборка2!AE23</f>
        <v>820</v>
      </c>
      <c r="I23" s="96"/>
      <c r="J23" s="96" t="e">
        <f>I23/F23*10</f>
        <v>#DIV/0!</v>
      </c>
      <c r="K23" s="98">
        <f>H23/E23*10</f>
        <v>27.333333333333336</v>
      </c>
      <c r="L23" s="99"/>
      <c r="M23" s="100"/>
      <c r="N23" s="96" t="e">
        <f>F23/L23</f>
        <v>#DIV/0!</v>
      </c>
    </row>
    <row r="24" spans="1:14" ht="14.25" customHeight="1">
      <c r="A24" s="8">
        <v>18</v>
      </c>
      <c r="B24" s="12" t="s">
        <v>99</v>
      </c>
      <c r="C24" s="95">
        <f>уборка1!C24+уборка1!G24+уборка1!O24+уборка1!S24+уборка2!C24+уборка2!G24+уборка2!K24+уборка2!O24+уборка2!S24+уборка2!Y24+уборка2!AC24</f>
        <v>1140</v>
      </c>
      <c r="D24" s="95">
        <f t="shared" si="2"/>
        <v>1140</v>
      </c>
      <c r="E24" s="101">
        <f>уборка1!D24+уборка1!H24+уборка1!P24+уборка1!T24+уборка2!D24+уборка2!H24+уборка2!L24+уборка2!P24+уборка2!T24+уборка2!Z24+уборка2!AD24</f>
        <v>1140</v>
      </c>
      <c r="F24" s="96"/>
      <c r="G24" s="96">
        <f t="shared" si="5"/>
        <v>100</v>
      </c>
      <c r="H24" s="96">
        <f>уборка1!E24+уборка1!I24+уборка1!Q24+уборка1!U24+уборка2!E24+уборка2!I24+уборка2!M24+уборка2!Q24+уборка2!U24+уборка2!AA24+уборка2!AE24</f>
        <v>4640</v>
      </c>
      <c r="I24" s="96"/>
      <c r="J24" s="96" t="e">
        <f t="shared" ref="J24:J28" si="9">I24/F24*10</f>
        <v>#DIV/0!</v>
      </c>
      <c r="K24" s="98">
        <f>H24/E24*10</f>
        <v>40.701754385964918</v>
      </c>
      <c r="L24" s="102"/>
      <c r="M24" s="100"/>
      <c r="N24" s="96" t="e">
        <f t="shared" ref="N24:N28" si="10">F24/L24</f>
        <v>#DIV/0!</v>
      </c>
    </row>
    <row r="25" spans="1:14" ht="14.25" customHeight="1">
      <c r="A25" s="8">
        <v>19</v>
      </c>
      <c r="B25" s="12" t="s">
        <v>115</v>
      </c>
      <c r="C25" s="95">
        <f>уборка1!C25+уборка1!G25+уборка1!O25+уборка1!S25+уборка2!C25+уборка2!G25+уборка2!K25+уборка2!O25+уборка2!S25+уборка2!Y25+уборка2!AC25</f>
        <v>4977</v>
      </c>
      <c r="D25" s="92">
        <f t="shared" si="2"/>
        <v>3915</v>
      </c>
      <c r="E25" s="93">
        <f>уборка1!D25+уборка1!H25+уборка1!P25+уборка1!T25+уборка2!D25+уборка2!H25+уборка2!L25+уборка2!P25+уборка2!T25+уборка2!Z25+уборка2!AD25</f>
        <v>3915</v>
      </c>
      <c r="F25" s="96">
        <v>331</v>
      </c>
      <c r="G25" s="96">
        <f t="shared" si="5"/>
        <v>78.661844484629299</v>
      </c>
      <c r="H25" s="97">
        <f>уборка1!E25+уборка1!I25+уборка1!Q25+уборка1!U25+уборка2!E25+уборка2!I25+уборка2!M25+уборка2!Q25+уборка2!U25+уборка2!AA25+уборка2!AE25</f>
        <v>11826</v>
      </c>
      <c r="I25" s="96">
        <v>1135</v>
      </c>
      <c r="J25" s="96">
        <f t="shared" si="9"/>
        <v>34.290030211480364</v>
      </c>
      <c r="K25" s="98">
        <f t="shared" ref="K25:K28" si="11">H25/E25*10</f>
        <v>30.206896551724135</v>
      </c>
      <c r="L25" s="102">
        <v>14</v>
      </c>
      <c r="M25" s="100"/>
      <c r="N25" s="96">
        <f t="shared" si="10"/>
        <v>23.642857142857142</v>
      </c>
    </row>
    <row r="26" spans="1:14" ht="14.25" customHeight="1">
      <c r="A26" s="8">
        <v>20</v>
      </c>
      <c r="B26" s="12" t="s">
        <v>128</v>
      </c>
      <c r="C26" s="95">
        <f>уборка1!C26+уборка1!G26+уборка1!O26+уборка1!S26+уборка2!C26+уборка2!G26+уборка2!K26+уборка2!O26+уборка2!S26+уборка2!Y26+уборка2!AC26</f>
        <v>2262</v>
      </c>
      <c r="D26" s="92">
        <f t="shared" si="2"/>
        <v>2077</v>
      </c>
      <c r="E26" s="93">
        <f>уборка1!D26+уборка1!H26+уборка1!P26+уборка1!T26+уборка2!D26+уборка2!H26+уборка2!L26+уборка2!P26+уборка2!T26+уборка2!Z26+уборка2!AD26</f>
        <v>2077</v>
      </c>
      <c r="F26" s="96">
        <v>310</v>
      </c>
      <c r="G26" s="96">
        <f t="shared" si="5"/>
        <v>91.821396993810794</v>
      </c>
      <c r="H26" s="97">
        <f>уборка1!E26+уборка1!I26+уборка1!Q26+уборка1!U26+уборка2!E26+уборка2!I26+уборка2!M26+уборка2!Q26+уборка2!U26+уборка2!AA26+уборка2!AE26</f>
        <v>6573</v>
      </c>
      <c r="I26" s="96">
        <v>769</v>
      </c>
      <c r="J26" s="96">
        <f t="shared" si="9"/>
        <v>24.806451612903224</v>
      </c>
      <c r="K26" s="98">
        <f t="shared" si="11"/>
        <v>31.646605681271062</v>
      </c>
      <c r="L26" s="102">
        <v>7</v>
      </c>
      <c r="M26" s="100"/>
      <c r="N26" s="96">
        <f t="shared" si="10"/>
        <v>44.285714285714285</v>
      </c>
    </row>
    <row r="27" spans="1:14" ht="14.25" customHeight="1">
      <c r="A27" s="8">
        <v>21</v>
      </c>
      <c r="B27" s="12" t="s">
        <v>110</v>
      </c>
      <c r="C27" s="95">
        <f>уборка1!C27+уборка1!G27+уборка1!O27+уборка1!S27+уборка2!C27+уборка2!G27+уборка2!K27+уборка2!O27+уборка2!S27+уборка2!Y27+уборка2!AC27</f>
        <v>1452</v>
      </c>
      <c r="D27" s="92">
        <f t="shared" si="2"/>
        <v>1244</v>
      </c>
      <c r="E27" s="93">
        <f>уборка1!D27+уборка1!H27+уборка1!P27+уборка1!T27+уборка2!D27+уборка2!H27+уборка2!L27+уборка2!P27+уборка2!T27+уборка2!Z27+уборка2!AD27</f>
        <v>1244</v>
      </c>
      <c r="F27" s="103"/>
      <c r="G27" s="96">
        <f t="shared" si="5"/>
        <v>85.67493112947659</v>
      </c>
      <c r="H27" s="97">
        <f>уборка1!E27+уборка1!I27+уборка1!Q27+уборка1!U27+уборка2!E27+уборка2!I27+уборка2!M27+уборка2!Q27+уборка2!U27+уборка2!AA27+уборка2!AE27</f>
        <v>4524</v>
      </c>
      <c r="I27" s="96"/>
      <c r="J27" s="96" t="e">
        <f t="shared" si="9"/>
        <v>#DIV/0!</v>
      </c>
      <c r="K27" s="98">
        <f t="shared" si="11"/>
        <v>36.366559485530544</v>
      </c>
      <c r="L27" s="102"/>
      <c r="M27" s="100"/>
      <c r="N27" s="96" t="e">
        <f t="shared" si="10"/>
        <v>#DIV/0!</v>
      </c>
    </row>
    <row r="28" spans="1:14" ht="15" customHeight="1">
      <c r="A28" s="8">
        <v>22</v>
      </c>
      <c r="B28" s="43" t="s">
        <v>106</v>
      </c>
      <c r="C28" s="95">
        <f>уборка1!C28+уборка1!G28+уборка1!O28+уборка1!S28+уборка2!C28+уборка2!G28+уборка2!K28+уборка2!O28+уборка2!S28+уборка2!Y28+уборка2!AC28</f>
        <v>110</v>
      </c>
      <c r="D28" s="95">
        <f t="shared" si="2"/>
        <v>110</v>
      </c>
      <c r="E28" s="101">
        <f>уборка1!D28+уборка1!H28+уборка1!P28+уборка1!T28+уборка2!D28+уборка2!H28+уборка2!L28+уборка2!P28+уборка2!T28+уборка2!Z28+уборка2!AD28</f>
        <v>110</v>
      </c>
      <c r="F28" s="96"/>
      <c r="G28" s="96">
        <f t="shared" si="5"/>
        <v>100</v>
      </c>
      <c r="H28" s="96">
        <f>уборка1!E28+уборка1!I28+уборка1!Q28+уборка1!U28+уборка2!E28+уборка2!I28+уборка2!M28+уборка2!Q28+уборка2!U28+уборка2!AA28+уборка2!AE28</f>
        <v>256</v>
      </c>
      <c r="I28" s="96"/>
      <c r="J28" s="96" t="e">
        <f t="shared" si="9"/>
        <v>#DIV/0!</v>
      </c>
      <c r="K28" s="98">
        <f t="shared" si="11"/>
        <v>23.272727272727273</v>
      </c>
      <c r="L28" s="102"/>
      <c r="M28" s="100"/>
      <c r="N28" s="96" t="e">
        <f t="shared" si="10"/>
        <v>#DIV/0!</v>
      </c>
    </row>
    <row r="29" spans="1:14" ht="15" customHeight="1">
      <c r="A29" s="8">
        <v>23</v>
      </c>
      <c r="B29" s="12" t="s">
        <v>38</v>
      </c>
      <c r="C29" s="95">
        <f>уборка1!C29+уборка1!G29+уборка1!O29+уборка1!S29+уборка2!C29+уборка2!G29+уборка2!K29+уборка2!O29+уборка2!S29+уборка2!Y29+уборка2!AC29</f>
        <v>374</v>
      </c>
      <c r="D29" s="95">
        <f t="shared" si="2"/>
        <v>374</v>
      </c>
      <c r="E29" s="101">
        <f>уборка1!D29+уборка1!H29+уборка1!P29+уборка1!T29+уборка2!D29+уборка2!H29+уборка2!L29+уборка2!P29+уборка2!T29+уборка2!Z29+уборка2!AD29</f>
        <v>374</v>
      </c>
      <c r="F29" s="110"/>
      <c r="G29" s="96">
        <f>E29/C29*100</f>
        <v>100</v>
      </c>
      <c r="H29" s="96">
        <f>уборка1!E29+уборка1!I29+уборка1!Q29+уборка1!U29+уборка2!E29+уборка2!I29+уборка2!M29+уборка2!Q29+уборка2!U29+уборка2!AA29+уборка2!AE29</f>
        <v>1122</v>
      </c>
      <c r="I29" s="110"/>
      <c r="J29" s="96" t="e">
        <f t="shared" si="0"/>
        <v>#DIV/0!</v>
      </c>
      <c r="K29" s="98">
        <f t="shared" si="3"/>
        <v>30</v>
      </c>
      <c r="L29" s="111"/>
      <c r="M29" s="112"/>
      <c r="N29" s="96" t="e">
        <f t="shared" si="1"/>
        <v>#DIV/0!</v>
      </c>
    </row>
    <row r="30" spans="1:14" ht="15" customHeight="1">
      <c r="A30" s="8">
        <v>24</v>
      </c>
      <c r="B30" s="16" t="s">
        <v>39</v>
      </c>
      <c r="C30" s="95">
        <f>уборка1!C30+уборка1!G30+уборка1!O30+уборка1!S30+уборка2!C30+уборка2!G30+уборка2!K30+уборка2!O30+уборка2!S30+уборка2!Y30+уборка2!AC30</f>
        <v>92430</v>
      </c>
      <c r="D30" s="92">
        <f t="shared" si="2"/>
        <v>87918</v>
      </c>
      <c r="E30" s="93">
        <f>уборка1!D30+уборка1!H30+уборка1!P30+уборка1!T30+уборка2!D30+уборка2!H30+уборка2!L30+уборка2!P30+уборка2!T30+уборка2!Z30+уборка2!AD30</f>
        <v>87918</v>
      </c>
      <c r="F30" s="113">
        <f>SUM(F7:F29)</f>
        <v>2473</v>
      </c>
      <c r="G30" s="97">
        <f t="shared" si="4"/>
        <v>95.118468029860438</v>
      </c>
      <c r="H30" s="97">
        <f>уборка1!E30+уборка1!I30+уборка1!Q30+уборка1!U30+уборка2!E30+уборка2!I30+уборка2!M30+уборка2!Q30+уборка2!U30+уборка2!AA30+уборка2!AE30</f>
        <v>290004</v>
      </c>
      <c r="I30" s="113">
        <f>SUM(I7:I29)</f>
        <v>6954</v>
      </c>
      <c r="J30" s="96">
        <f t="shared" si="0"/>
        <v>28.119692680954309</v>
      </c>
      <c r="K30" s="105">
        <f t="shared" si="3"/>
        <v>32.985736709206307</v>
      </c>
      <c r="L30" s="114">
        <f>SUM(L7:L29)</f>
        <v>91</v>
      </c>
      <c r="M30" s="115"/>
      <c r="N30" s="97">
        <f t="shared" si="1"/>
        <v>27.175824175824175</v>
      </c>
    </row>
    <row r="31" spans="1:14">
      <c r="A31" s="8">
        <v>25</v>
      </c>
      <c r="B31" s="12" t="s">
        <v>40</v>
      </c>
      <c r="C31" s="95">
        <f>уборка1!C31+уборка1!G31+уборка1!O31+уборка1!S31+уборка2!C31+уборка2!G31+уборка2!K31+уборка2!O31+уборка2!S31+уборка2!Y31+уборка2!AC31</f>
        <v>25621</v>
      </c>
      <c r="D31" s="92">
        <f t="shared" si="2"/>
        <v>25102</v>
      </c>
      <c r="E31" s="93">
        <f>уборка1!D31+уборка1!H31+уборка1!P31+уборка1!T31+уборка2!D31+уборка2!H31+уборка2!L31+уборка2!P31+уборка2!T31+уборка2!Z31+уборка2!AD31</f>
        <v>25102</v>
      </c>
      <c r="F31" s="113"/>
      <c r="G31" s="97">
        <f>E31/C31*100</f>
        <v>97.97431794231295</v>
      </c>
      <c r="H31" s="97">
        <f>уборка1!E31+уборка1!I31+уборка1!Q31+уборка1!U31+уборка2!E31+уборка2!I31+уборка2!M31+уборка2!Q31+уборка2!U31+уборка2!AA31+уборка2!AE31</f>
        <v>74953</v>
      </c>
      <c r="I31" s="97"/>
      <c r="J31" s="96" t="e">
        <f t="shared" si="0"/>
        <v>#DIV/0!</v>
      </c>
      <c r="K31" s="105">
        <f t="shared" si="3"/>
        <v>29.859373755079275</v>
      </c>
      <c r="L31" s="114"/>
      <c r="M31" s="115"/>
      <c r="N31" s="97" t="e">
        <f t="shared" si="1"/>
        <v>#DIV/0!</v>
      </c>
    </row>
    <row r="32" spans="1:14">
      <c r="A32" s="8">
        <v>26</v>
      </c>
      <c r="B32" s="12" t="s">
        <v>41</v>
      </c>
      <c r="C32" s="95">
        <f>уборка1!C32+уборка1!G32+уборка1!O32+уборка1!S32+уборка2!C32+уборка2!G32+уборка2!K32+уборка2!O32+уборка2!S32+уборка2!Y32+уборка2!AC32</f>
        <v>395</v>
      </c>
      <c r="D32" s="92">
        <f t="shared" si="2"/>
        <v>395</v>
      </c>
      <c r="E32" s="93">
        <f>уборка1!D32+уборка1!H32+уборка1!P32+уборка1!T32+уборка2!D32+уборка2!H32+уборка2!L32+уборка2!P32+уборка2!T32+уборка2!Z32+уборка2!AD32</f>
        <v>395</v>
      </c>
      <c r="F32" s="110"/>
      <c r="G32" s="96">
        <f>E32/C32*100</f>
        <v>100</v>
      </c>
      <c r="H32" s="97">
        <f>уборка1!E32+уборка1!I32+уборка1!Q32+уборка1!U32+уборка2!E32+уборка2!I32+уборка2!M32+уборка2!Q32+уборка2!U32+уборка2!AA32+уборка2!AE32</f>
        <v>792</v>
      </c>
      <c r="I32" s="110"/>
      <c r="J32" s="96" t="e">
        <f t="shared" si="0"/>
        <v>#DIV/0!</v>
      </c>
      <c r="K32" s="98">
        <f t="shared" si="3"/>
        <v>20.050632911392405</v>
      </c>
      <c r="L32" s="111"/>
      <c r="M32" s="112"/>
      <c r="N32" s="96" t="e">
        <f t="shared" si="1"/>
        <v>#DIV/0!</v>
      </c>
    </row>
    <row r="33" spans="1:14">
      <c r="A33" s="8">
        <v>27</v>
      </c>
      <c r="B33" s="16" t="s">
        <v>42</v>
      </c>
      <c r="C33" s="95">
        <f>уборка1!C33+уборка1!G33+уборка1!O33+уборка1!S33+уборка2!C33+уборка2!G33+уборка2!K33+уборка2!O33+уборка2!S33+уборка2!Y33+уборка2!AC33</f>
        <v>118446</v>
      </c>
      <c r="D33" s="92">
        <f t="shared" si="2"/>
        <v>113415</v>
      </c>
      <c r="E33" s="93">
        <f>уборка1!D33+уборка1!H33+уборка1!P33+уборка1!T33+уборка2!D33+уборка2!H33+уборка2!L33+уборка2!P33+уборка2!T33+уборка2!Z33+уборка2!AD33</f>
        <v>113415</v>
      </c>
      <c r="F33" s="97">
        <f>SUM(F30:F32)</f>
        <v>2473</v>
      </c>
      <c r="G33" s="97">
        <f>E33/C33*100</f>
        <v>95.752494807760499</v>
      </c>
      <c r="H33" s="97">
        <f>уборка1!E33+уборка1!I33+уборка1!Q33+уборка1!U33+уборка2!E33+уборка2!I33+уборка2!M33+уборка2!Q33+уборка2!U33+уборка2!AA33+уборка2!AE33</f>
        <v>365749</v>
      </c>
      <c r="I33" s="97">
        <f>SUM(I30:I32)</f>
        <v>6954</v>
      </c>
      <c r="J33" s="96">
        <f t="shared" si="0"/>
        <v>28.119692680954309</v>
      </c>
      <c r="K33" s="105">
        <f t="shared" si="3"/>
        <v>32.248732530970329</v>
      </c>
      <c r="L33" s="106">
        <v>299</v>
      </c>
      <c r="M33" s="115"/>
      <c r="N33" s="97">
        <f t="shared" si="1"/>
        <v>8.2709030100334449</v>
      </c>
    </row>
    <row r="34" spans="1:14">
      <c r="A34" s="246">
        <v>28</v>
      </c>
      <c r="B34" s="16">
        <v>2018</v>
      </c>
      <c r="C34" s="25">
        <v>116178</v>
      </c>
      <c r="D34" s="25">
        <v>85378</v>
      </c>
      <c r="E34" s="247">
        <v>85378</v>
      </c>
      <c r="F34" s="25">
        <v>3872</v>
      </c>
      <c r="G34" s="97">
        <f>E34/C34*100</f>
        <v>73.48895660107766</v>
      </c>
      <c r="H34" s="25">
        <v>259933</v>
      </c>
      <c r="I34" s="25">
        <v>13407</v>
      </c>
      <c r="J34" s="96">
        <f t="shared" si="0"/>
        <v>34.625516528925623</v>
      </c>
      <c r="K34" s="105">
        <f t="shared" si="3"/>
        <v>30.444962402492447</v>
      </c>
      <c r="L34" s="25">
        <v>170</v>
      </c>
      <c r="M34" s="25"/>
      <c r="N34" s="97">
        <f t="shared" si="1"/>
        <v>22.776470588235295</v>
      </c>
    </row>
    <row r="35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Layout" workbookViewId="0">
      <selection activeCell="F10" sqref="F10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22" ht="12" customHeight="1">
      <c r="A2" s="272" t="s">
        <v>123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2" ht="14.25" customHeight="1">
      <c r="A3" s="273" t="s">
        <v>142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22">
      <c r="A4" s="2"/>
      <c r="B4" s="19"/>
      <c r="C4" s="128" t="s">
        <v>43</v>
      </c>
      <c r="D4" s="266" t="s">
        <v>44</v>
      </c>
      <c r="E4" s="267"/>
      <c r="F4" s="268"/>
      <c r="G4" s="119" t="s">
        <v>43</v>
      </c>
      <c r="H4" s="274" t="s">
        <v>100</v>
      </c>
      <c r="I4" s="275"/>
      <c r="J4" s="276"/>
      <c r="K4" s="129" t="s">
        <v>43</v>
      </c>
      <c r="L4" s="274" t="s">
        <v>103</v>
      </c>
      <c r="M4" s="275"/>
      <c r="N4" s="276"/>
      <c r="O4" s="130" t="s">
        <v>43</v>
      </c>
      <c r="P4" s="269" t="s">
        <v>104</v>
      </c>
      <c r="Q4" s="270"/>
      <c r="R4" s="271"/>
      <c r="S4" s="131" t="s">
        <v>43</v>
      </c>
      <c r="T4" s="266" t="s">
        <v>45</v>
      </c>
      <c r="U4" s="267"/>
      <c r="V4" s="268"/>
    </row>
    <row r="5" spans="1:22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40"/>
      <c r="T5" s="133" t="s">
        <v>46</v>
      </c>
      <c r="U5" s="134" t="s">
        <v>47</v>
      </c>
      <c r="V5" s="133" t="s">
        <v>48</v>
      </c>
    </row>
    <row r="6" spans="1:22" ht="11.25" customHeight="1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50"/>
      <c r="T6" s="142" t="s">
        <v>49</v>
      </c>
      <c r="U6" s="143" t="s">
        <v>49</v>
      </c>
      <c r="V6" s="142" t="s">
        <v>50</v>
      </c>
    </row>
    <row r="7" spans="1:22">
      <c r="A7" s="9">
        <v>1</v>
      </c>
      <c r="B7" s="22" t="s">
        <v>51</v>
      </c>
      <c r="C7" s="151">
        <v>767</v>
      </c>
      <c r="D7" s="102">
        <v>767</v>
      </c>
      <c r="E7" s="103">
        <v>1958</v>
      </c>
      <c r="F7" s="152">
        <f>E7/D7*10</f>
        <v>25.528031290743158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3" si="0">Q7/P7*10</f>
        <v>#DIV/0!</v>
      </c>
      <c r="S7" s="135"/>
      <c r="T7" s="153"/>
      <c r="U7" s="154"/>
      <c r="V7" s="155" t="e">
        <f>U7/T7*10</f>
        <v>#DIV/0!</v>
      </c>
    </row>
    <row r="8" spans="1:22">
      <c r="A8" s="8">
        <v>2</v>
      </c>
      <c r="B8" s="12" t="s">
        <v>52</v>
      </c>
      <c r="C8" s="151">
        <v>4108</v>
      </c>
      <c r="D8" s="102">
        <v>2869</v>
      </c>
      <c r="E8" s="103">
        <v>9668</v>
      </c>
      <c r="F8" s="152">
        <f>E8/D8*10</f>
        <v>33.698152666434297</v>
      </c>
      <c r="G8" s="155"/>
      <c r="H8" s="157"/>
      <c r="I8" s="158"/>
      <c r="J8" s="155" t="e">
        <f t="shared" ref="J8:J34" si="1">I8/H8*10</f>
        <v>#DIV/0!</v>
      </c>
      <c r="K8" s="155"/>
      <c r="L8" s="155"/>
      <c r="M8" s="125"/>
      <c r="N8" s="159" t="e">
        <f t="shared" ref="N8:N34" si="2">M8/L8*10</f>
        <v>#DIV/0!</v>
      </c>
      <c r="O8" s="101"/>
      <c r="P8" s="93"/>
      <c r="Q8" s="93"/>
      <c r="R8" s="103" t="e">
        <f t="shared" si="0"/>
        <v>#DIV/0!</v>
      </c>
      <c r="S8" s="155"/>
      <c r="T8" s="157"/>
      <c r="U8" s="158"/>
      <c r="V8" s="155" t="e">
        <f t="shared" ref="V8:V30" si="3">U8/T8*10</f>
        <v>#DIV/0!</v>
      </c>
    </row>
    <row r="9" spans="1:22">
      <c r="A9" s="8">
        <v>3</v>
      </c>
      <c r="B9" s="12" t="s">
        <v>53</v>
      </c>
      <c r="C9" s="130">
        <v>2469</v>
      </c>
      <c r="D9" s="160">
        <v>2469</v>
      </c>
      <c r="E9" s="161">
        <v>10883</v>
      </c>
      <c r="F9" s="152">
        <f t="shared" ref="F9:F34" si="4">E9/D9*10</f>
        <v>44.078574321587695</v>
      </c>
      <c r="G9" s="144"/>
      <c r="H9" s="155"/>
      <c r="I9" s="162"/>
      <c r="J9" s="155" t="e">
        <f t="shared" si="1"/>
        <v>#DIV/0!</v>
      </c>
      <c r="K9" s="144"/>
      <c r="L9" s="157"/>
      <c r="M9" s="158"/>
      <c r="N9" s="159" t="e">
        <f t="shared" si="2"/>
        <v>#DIV/0!</v>
      </c>
      <c r="O9" s="101"/>
      <c r="P9" s="93"/>
      <c r="Q9" s="163"/>
      <c r="R9" s="103" t="e">
        <f t="shared" si="0"/>
        <v>#DIV/0!</v>
      </c>
      <c r="S9" s="155"/>
      <c r="T9" s="155"/>
      <c r="U9" s="162"/>
      <c r="V9" s="155" t="e">
        <f t="shared" si="3"/>
        <v>#DIV/0!</v>
      </c>
    </row>
    <row r="10" spans="1:22">
      <c r="A10" s="8">
        <v>4</v>
      </c>
      <c r="B10" s="12" t="s">
        <v>25</v>
      </c>
      <c r="C10" s="164">
        <v>2823</v>
      </c>
      <c r="D10" s="101">
        <v>2823</v>
      </c>
      <c r="E10" s="165">
        <v>8552</v>
      </c>
      <c r="F10" s="152">
        <f t="shared" si="4"/>
        <v>30.294013460857244</v>
      </c>
      <c r="G10" s="95">
        <v>211</v>
      </c>
      <c r="H10" s="95">
        <v>211</v>
      </c>
      <c r="I10" s="166">
        <v>1140</v>
      </c>
      <c r="J10" s="152">
        <f t="shared" si="1"/>
        <v>54.02843601895735</v>
      </c>
      <c r="K10" s="95"/>
      <c r="L10" s="95"/>
      <c r="M10" s="167"/>
      <c r="N10" s="159" t="e">
        <f t="shared" si="2"/>
        <v>#DIV/0!</v>
      </c>
      <c r="O10" s="101">
        <v>274</v>
      </c>
      <c r="P10" s="101">
        <v>274</v>
      </c>
      <c r="Q10" s="101">
        <v>608</v>
      </c>
      <c r="R10" s="103">
        <f t="shared" si="0"/>
        <v>22.189781021897808</v>
      </c>
      <c r="S10" s="144"/>
      <c r="T10" s="168"/>
      <c r="U10" s="169"/>
      <c r="V10" s="152" t="e">
        <f t="shared" si="3"/>
        <v>#DIV/0!</v>
      </c>
    </row>
    <row r="11" spans="1:22">
      <c r="A11" s="8">
        <v>5</v>
      </c>
      <c r="B11" s="12" t="s">
        <v>54</v>
      </c>
      <c r="C11" s="151">
        <v>3037</v>
      </c>
      <c r="D11" s="101">
        <v>3037</v>
      </c>
      <c r="E11" s="165">
        <v>8726</v>
      </c>
      <c r="F11" s="152">
        <f t="shared" si="4"/>
        <v>28.732301613434309</v>
      </c>
      <c r="G11" s="170">
        <v>236</v>
      </c>
      <c r="H11" s="170">
        <v>236</v>
      </c>
      <c r="I11" s="156">
        <v>665</v>
      </c>
      <c r="J11" s="155">
        <f t="shared" si="1"/>
        <v>28.177966101694913</v>
      </c>
      <c r="K11" s="170"/>
      <c r="L11" s="170"/>
      <c r="M11" s="156"/>
      <c r="N11" s="159" t="e">
        <f t="shared" si="2"/>
        <v>#DIV/0!</v>
      </c>
      <c r="O11" s="101">
        <v>250</v>
      </c>
      <c r="P11" s="101">
        <v>250</v>
      </c>
      <c r="Q11" s="101">
        <v>302</v>
      </c>
      <c r="R11" s="103">
        <f t="shared" si="0"/>
        <v>12.08</v>
      </c>
      <c r="S11" s="131"/>
      <c r="T11" s="131"/>
      <c r="U11" s="171"/>
      <c r="V11" s="152" t="e">
        <f t="shared" si="3"/>
        <v>#DIV/0!</v>
      </c>
    </row>
    <row r="12" spans="1:22">
      <c r="A12" s="8">
        <v>6</v>
      </c>
      <c r="B12" s="12" t="s">
        <v>26</v>
      </c>
      <c r="C12" s="151">
        <v>17340</v>
      </c>
      <c r="D12" s="101">
        <v>17340</v>
      </c>
      <c r="E12" s="172">
        <v>61471</v>
      </c>
      <c r="F12" s="152">
        <f t="shared" si="4"/>
        <v>35.450403690888123</v>
      </c>
      <c r="G12" s="101">
        <v>1872</v>
      </c>
      <c r="H12" s="101">
        <v>1872</v>
      </c>
      <c r="I12" s="250">
        <v>9568</v>
      </c>
      <c r="J12" s="155">
        <f t="shared" si="1"/>
        <v>51.111111111111107</v>
      </c>
      <c r="K12" s="101"/>
      <c r="L12" s="101"/>
      <c r="M12" s="162"/>
      <c r="N12" s="159" t="e">
        <f t="shared" si="2"/>
        <v>#DIV/0!</v>
      </c>
      <c r="O12" s="101">
        <v>3863</v>
      </c>
      <c r="P12" s="101">
        <v>3863</v>
      </c>
      <c r="Q12" s="101">
        <v>6363</v>
      </c>
      <c r="R12" s="103">
        <f t="shared" si="0"/>
        <v>16.471654154801968</v>
      </c>
      <c r="S12" s="155"/>
      <c r="T12" s="155"/>
      <c r="U12" s="162"/>
      <c r="V12" s="152" t="e">
        <f t="shared" si="3"/>
        <v>#DIV/0!</v>
      </c>
    </row>
    <row r="13" spans="1:22">
      <c r="A13" s="8">
        <v>7</v>
      </c>
      <c r="B13" s="12" t="s">
        <v>27</v>
      </c>
      <c r="C13" s="151">
        <v>1182</v>
      </c>
      <c r="D13" s="101">
        <v>1182</v>
      </c>
      <c r="E13" s="165">
        <v>1581</v>
      </c>
      <c r="F13" s="152">
        <f t="shared" si="4"/>
        <v>13.375634517766496</v>
      </c>
      <c r="G13" s="101"/>
      <c r="H13" s="93"/>
      <c r="I13" s="158"/>
      <c r="J13" s="155" t="e">
        <f t="shared" si="1"/>
        <v>#DIV/0!</v>
      </c>
      <c r="K13" s="101"/>
      <c r="L13" s="101"/>
      <c r="M13" s="125"/>
      <c r="N13" s="159" t="e">
        <f t="shared" si="2"/>
        <v>#DIV/0!</v>
      </c>
      <c r="O13" s="101"/>
      <c r="P13" s="93"/>
      <c r="Q13" s="93"/>
      <c r="R13" s="103" t="e">
        <f t="shared" si="0"/>
        <v>#DIV/0!</v>
      </c>
      <c r="S13" s="155"/>
      <c r="T13" s="157"/>
      <c r="U13" s="158"/>
      <c r="V13" s="155" t="e">
        <f t="shared" si="3"/>
        <v>#DIV/0!</v>
      </c>
    </row>
    <row r="14" spans="1:22">
      <c r="A14" s="8">
        <v>8</v>
      </c>
      <c r="B14" s="12" t="s">
        <v>28</v>
      </c>
      <c r="C14" s="151">
        <v>5226</v>
      </c>
      <c r="D14" s="101">
        <v>5226</v>
      </c>
      <c r="E14" s="172">
        <v>14922</v>
      </c>
      <c r="F14" s="152">
        <f t="shared" si="4"/>
        <v>28.553386911595865</v>
      </c>
      <c r="G14" s="95"/>
      <c r="H14" s="92"/>
      <c r="I14" s="173"/>
      <c r="J14" s="152" t="e">
        <f t="shared" si="1"/>
        <v>#DIV/0!</v>
      </c>
      <c r="K14" s="95"/>
      <c r="L14" s="92"/>
      <c r="M14" s="173"/>
      <c r="N14" s="159" t="e">
        <f t="shared" si="2"/>
        <v>#DIV/0!</v>
      </c>
      <c r="O14" s="101"/>
      <c r="P14" s="93"/>
      <c r="Q14" s="163"/>
      <c r="R14" s="103" t="e">
        <f t="shared" si="0"/>
        <v>#DIV/0!</v>
      </c>
      <c r="S14" s="144"/>
      <c r="T14" s="174"/>
      <c r="U14" s="173"/>
      <c r="V14" s="155" t="e">
        <f t="shared" si="3"/>
        <v>#DIV/0!</v>
      </c>
    </row>
    <row r="15" spans="1:22">
      <c r="A15" s="8">
        <v>9</v>
      </c>
      <c r="B15" s="12" t="s">
        <v>29</v>
      </c>
      <c r="C15" s="151">
        <v>5184</v>
      </c>
      <c r="D15" s="101">
        <v>4978</v>
      </c>
      <c r="E15" s="165">
        <v>12711</v>
      </c>
      <c r="F15" s="152">
        <f t="shared" si="4"/>
        <v>25.534351145038169</v>
      </c>
      <c r="G15" s="170"/>
      <c r="H15" s="89"/>
      <c r="I15" s="154"/>
      <c r="J15" s="155" t="e">
        <f t="shared" si="1"/>
        <v>#DIV/0!</v>
      </c>
      <c r="K15" s="170"/>
      <c r="L15" s="89"/>
      <c r="M15" s="154"/>
      <c r="N15" s="159" t="e">
        <f t="shared" si="2"/>
        <v>#DIV/0!</v>
      </c>
      <c r="O15" s="101"/>
      <c r="P15" s="93"/>
      <c r="Q15" s="163"/>
      <c r="R15" s="103" t="e">
        <f t="shared" si="0"/>
        <v>#DIV/0!</v>
      </c>
      <c r="S15" s="155"/>
      <c r="T15" s="157"/>
      <c r="U15" s="158"/>
      <c r="V15" s="155" t="e">
        <f t="shared" si="3"/>
        <v>#DIV/0!</v>
      </c>
    </row>
    <row r="16" spans="1:22">
      <c r="A16" s="8">
        <v>10</v>
      </c>
      <c r="B16" s="12" t="s">
        <v>30</v>
      </c>
      <c r="C16" s="151">
        <v>4660</v>
      </c>
      <c r="D16" s="101">
        <v>4660</v>
      </c>
      <c r="E16" s="165">
        <v>18931</v>
      </c>
      <c r="F16" s="152">
        <f t="shared" si="4"/>
        <v>40.624463519313309</v>
      </c>
      <c r="G16" s="101">
        <v>530</v>
      </c>
      <c r="H16" s="101">
        <v>530</v>
      </c>
      <c r="I16" s="125">
        <v>2226</v>
      </c>
      <c r="J16" s="152">
        <f t="shared" si="1"/>
        <v>42</v>
      </c>
      <c r="K16" s="101"/>
      <c r="L16" s="101"/>
      <c r="M16" s="125"/>
      <c r="N16" s="159" t="e">
        <f t="shared" si="2"/>
        <v>#DIV/0!</v>
      </c>
      <c r="O16" s="101">
        <v>1865</v>
      </c>
      <c r="P16" s="101">
        <v>1865</v>
      </c>
      <c r="Q16" s="101">
        <v>3562</v>
      </c>
      <c r="R16" s="103">
        <f t="shared" si="0"/>
        <v>19.099195710455763</v>
      </c>
      <c r="S16" s="144"/>
      <c r="T16" s="144"/>
      <c r="U16" s="169"/>
      <c r="V16" s="152" t="e">
        <f t="shared" si="3"/>
        <v>#DIV/0!</v>
      </c>
    </row>
    <row r="17" spans="1:22">
      <c r="A17" s="8">
        <v>11</v>
      </c>
      <c r="B17" s="12" t="s">
        <v>31</v>
      </c>
      <c r="C17" s="151">
        <v>2500</v>
      </c>
      <c r="D17" s="101">
        <v>2500</v>
      </c>
      <c r="E17" s="165">
        <v>7111</v>
      </c>
      <c r="F17" s="152">
        <f t="shared" si="4"/>
        <v>28.443999999999999</v>
      </c>
      <c r="G17" s="170">
        <v>260</v>
      </c>
      <c r="H17" s="170">
        <v>260</v>
      </c>
      <c r="I17" s="156">
        <v>922</v>
      </c>
      <c r="J17" s="155">
        <f t="shared" si="1"/>
        <v>35.46153846153846</v>
      </c>
      <c r="K17" s="170"/>
      <c r="L17" s="170"/>
      <c r="M17" s="156"/>
      <c r="N17" s="159" t="e">
        <f t="shared" si="2"/>
        <v>#DIV/0!</v>
      </c>
      <c r="O17" s="101">
        <v>765</v>
      </c>
      <c r="P17" s="101">
        <v>765</v>
      </c>
      <c r="Q17" s="101">
        <v>1367</v>
      </c>
      <c r="R17" s="103">
        <f t="shared" si="0"/>
        <v>17.869281045751634</v>
      </c>
      <c r="S17" s="155"/>
      <c r="T17" s="155"/>
      <c r="U17" s="162"/>
      <c r="V17" s="152" t="e">
        <f t="shared" si="3"/>
        <v>#DIV/0!</v>
      </c>
    </row>
    <row r="18" spans="1:22">
      <c r="A18" s="8">
        <v>12</v>
      </c>
      <c r="B18" s="12" t="s">
        <v>32</v>
      </c>
      <c r="C18" s="151">
        <v>5929</v>
      </c>
      <c r="D18" s="101">
        <v>5929</v>
      </c>
      <c r="E18" s="165">
        <v>21895</v>
      </c>
      <c r="F18" s="152">
        <f t="shared" si="4"/>
        <v>36.928655759824586</v>
      </c>
      <c r="G18" s="101">
        <v>651</v>
      </c>
      <c r="H18" s="101">
        <v>651</v>
      </c>
      <c r="I18" s="253">
        <v>3218</v>
      </c>
      <c r="J18" s="144">
        <f t="shared" si="1"/>
        <v>49.431643625192017</v>
      </c>
      <c r="K18" s="101"/>
      <c r="L18" s="101"/>
      <c r="M18" s="125"/>
      <c r="N18" s="159" t="e">
        <f t="shared" si="2"/>
        <v>#DIV/0!</v>
      </c>
      <c r="O18" s="101">
        <v>1342</v>
      </c>
      <c r="P18" s="101">
        <v>1342</v>
      </c>
      <c r="Q18" s="101">
        <v>2930</v>
      </c>
      <c r="R18" s="103">
        <f t="shared" si="0"/>
        <v>21.833084947839048</v>
      </c>
      <c r="S18" s="155"/>
      <c r="T18" s="155"/>
      <c r="U18" s="162"/>
      <c r="V18" s="175" t="e">
        <f t="shared" si="3"/>
        <v>#DIV/0!</v>
      </c>
    </row>
    <row r="19" spans="1:22">
      <c r="A19" s="8">
        <v>13</v>
      </c>
      <c r="B19" s="23" t="s">
        <v>33</v>
      </c>
      <c r="C19" s="151">
        <v>8377</v>
      </c>
      <c r="D19" s="101">
        <v>8377</v>
      </c>
      <c r="E19" s="172">
        <v>34307</v>
      </c>
      <c r="F19" s="152">
        <f t="shared" si="4"/>
        <v>40.953802077115917</v>
      </c>
      <c r="G19" s="170">
        <v>637</v>
      </c>
      <c r="H19" s="170">
        <v>637</v>
      </c>
      <c r="I19" s="156">
        <v>3111</v>
      </c>
      <c r="J19" s="144">
        <f t="shared" si="1"/>
        <v>48.838304552590266</v>
      </c>
      <c r="K19" s="170">
        <v>40</v>
      </c>
      <c r="L19" s="170"/>
      <c r="M19" s="156"/>
      <c r="N19" s="159" t="e">
        <f t="shared" si="2"/>
        <v>#DIV/0!</v>
      </c>
      <c r="O19" s="101">
        <v>646</v>
      </c>
      <c r="P19" s="101">
        <v>646</v>
      </c>
      <c r="Q19" s="101">
        <v>1256</v>
      </c>
      <c r="R19" s="103">
        <f t="shared" si="0"/>
        <v>19.442724458204335</v>
      </c>
      <c r="S19" s="144"/>
      <c r="T19" s="144"/>
      <c r="U19" s="169"/>
      <c r="V19" s="152" t="e">
        <f t="shared" si="3"/>
        <v>#DIV/0!</v>
      </c>
    </row>
    <row r="20" spans="1:22">
      <c r="A20" s="8">
        <v>14</v>
      </c>
      <c r="B20" s="12" t="s">
        <v>35</v>
      </c>
      <c r="C20" s="151">
        <v>2200</v>
      </c>
      <c r="D20" s="101">
        <v>1798</v>
      </c>
      <c r="E20" s="165">
        <v>6236</v>
      </c>
      <c r="F20" s="152">
        <f t="shared" si="4"/>
        <v>34.682981090100114</v>
      </c>
      <c r="G20" s="101"/>
      <c r="H20" s="101"/>
      <c r="I20" s="155"/>
      <c r="J20" s="155" t="e">
        <f t="shared" si="1"/>
        <v>#DIV/0!</v>
      </c>
      <c r="K20" s="101"/>
      <c r="L20" s="101"/>
      <c r="M20" s="155"/>
      <c r="N20" s="159" t="e">
        <f t="shared" si="2"/>
        <v>#DIV/0!</v>
      </c>
      <c r="O20" s="93"/>
      <c r="P20" s="93"/>
      <c r="Q20" s="93"/>
      <c r="R20" s="103" t="e">
        <f t="shared" si="0"/>
        <v>#DIV/0!</v>
      </c>
      <c r="S20" s="155">
        <v>300</v>
      </c>
      <c r="T20" s="155">
        <v>300</v>
      </c>
      <c r="U20" s="162">
        <v>825</v>
      </c>
      <c r="V20" s="155">
        <f t="shared" si="3"/>
        <v>27.5</v>
      </c>
    </row>
    <row r="21" spans="1:22">
      <c r="A21" s="8">
        <v>15</v>
      </c>
      <c r="B21" s="12" t="s">
        <v>36</v>
      </c>
      <c r="C21" s="151">
        <v>100</v>
      </c>
      <c r="D21" s="101">
        <v>100</v>
      </c>
      <c r="E21" s="165">
        <v>300</v>
      </c>
      <c r="F21" s="152">
        <f t="shared" si="4"/>
        <v>30</v>
      </c>
      <c r="G21" s="170"/>
      <c r="H21" s="89"/>
      <c r="I21" s="154"/>
      <c r="J21" s="144" t="e">
        <f t="shared" si="1"/>
        <v>#DIV/0!</v>
      </c>
      <c r="K21" s="170"/>
      <c r="L21" s="89"/>
      <c r="M21" s="154"/>
      <c r="N21" s="176" t="e">
        <f t="shared" si="2"/>
        <v>#DIV/0!</v>
      </c>
      <c r="O21" s="101"/>
      <c r="P21" s="93"/>
      <c r="Q21" s="93"/>
      <c r="R21" s="103" t="e">
        <f t="shared" si="0"/>
        <v>#DIV/0!</v>
      </c>
      <c r="S21" s="155"/>
      <c r="T21" s="157"/>
      <c r="U21" s="158"/>
      <c r="V21" s="155" t="e">
        <f t="shared" si="3"/>
        <v>#DIV/0!</v>
      </c>
    </row>
    <row r="22" spans="1:22">
      <c r="A22" s="8">
        <v>16</v>
      </c>
      <c r="B22" s="12" t="s">
        <v>97</v>
      </c>
      <c r="C22" s="137">
        <v>260</v>
      </c>
      <c r="D22" s="170">
        <v>163</v>
      </c>
      <c r="E22" s="177">
        <v>587</v>
      </c>
      <c r="F22" s="152">
        <f t="shared" si="4"/>
        <v>36.012269938650306</v>
      </c>
      <c r="G22" s="101"/>
      <c r="H22" s="101"/>
      <c r="I22" s="125"/>
      <c r="J22" s="159" t="e">
        <f t="shared" si="1"/>
        <v>#DIV/0!</v>
      </c>
      <c r="K22" s="101"/>
      <c r="L22" s="101"/>
      <c r="M22" s="125"/>
      <c r="N22" s="159" t="e">
        <f t="shared" si="2"/>
        <v>#DIV/0!</v>
      </c>
      <c r="O22" s="101"/>
      <c r="P22" s="93"/>
      <c r="Q22" s="178"/>
      <c r="R22" s="103" t="e">
        <f t="shared" si="0"/>
        <v>#DIV/0!</v>
      </c>
      <c r="S22" s="144"/>
      <c r="T22" s="174"/>
      <c r="U22" s="173"/>
      <c r="V22" s="155" t="e">
        <f t="shared" si="3"/>
        <v>#DIV/0!</v>
      </c>
    </row>
    <row r="23" spans="1:22">
      <c r="A23" s="8">
        <v>17</v>
      </c>
      <c r="B23" s="12" t="s">
        <v>37</v>
      </c>
      <c r="C23" s="151">
        <v>200</v>
      </c>
      <c r="D23" s="101">
        <v>200</v>
      </c>
      <c r="E23" s="165">
        <v>680</v>
      </c>
      <c r="F23" s="152">
        <f t="shared" si="4"/>
        <v>34</v>
      </c>
      <c r="G23" s="101"/>
      <c r="H23" s="93"/>
      <c r="I23" s="158"/>
      <c r="J23" s="144" t="e">
        <f t="shared" si="1"/>
        <v>#DIV/0!</v>
      </c>
      <c r="K23" s="101"/>
      <c r="L23" s="101"/>
      <c r="M23" s="179"/>
      <c r="N23" s="159" t="e">
        <f t="shared" si="2"/>
        <v>#DIV/0!</v>
      </c>
      <c r="O23" s="101">
        <v>100</v>
      </c>
      <c r="P23" s="101">
        <v>100</v>
      </c>
      <c r="Q23" s="254">
        <v>140</v>
      </c>
      <c r="R23" s="103">
        <f t="shared" si="0"/>
        <v>14</v>
      </c>
      <c r="S23" s="155"/>
      <c r="T23" s="157"/>
      <c r="U23" s="158"/>
      <c r="V23" s="155" t="e">
        <f t="shared" si="3"/>
        <v>#DIV/0!</v>
      </c>
    </row>
    <row r="24" spans="1:22">
      <c r="A24" s="8">
        <v>18</v>
      </c>
      <c r="B24" s="12" t="s">
        <v>99</v>
      </c>
      <c r="C24" s="151">
        <v>950</v>
      </c>
      <c r="D24" s="101">
        <v>950</v>
      </c>
      <c r="E24" s="165">
        <v>4285</v>
      </c>
      <c r="F24" s="152">
        <f t="shared" si="4"/>
        <v>45.105263157894733</v>
      </c>
      <c r="G24" s="101"/>
      <c r="H24" s="93"/>
      <c r="I24" s="157"/>
      <c r="J24" s="144" t="e">
        <f t="shared" si="1"/>
        <v>#DIV/0!</v>
      </c>
      <c r="K24" s="101"/>
      <c r="L24" s="101"/>
      <c r="M24" s="180"/>
      <c r="N24" s="159" t="e">
        <f t="shared" si="2"/>
        <v>#DIV/0!</v>
      </c>
      <c r="O24" s="101">
        <v>190</v>
      </c>
      <c r="P24" s="101">
        <v>190</v>
      </c>
      <c r="Q24" s="254">
        <v>355</v>
      </c>
      <c r="R24" s="103">
        <f t="shared" si="0"/>
        <v>18.684210526315791</v>
      </c>
      <c r="S24" s="155"/>
      <c r="T24" s="157"/>
      <c r="U24" s="158"/>
      <c r="V24" s="155" t="e">
        <f t="shared" si="3"/>
        <v>#DIV/0!</v>
      </c>
    </row>
    <row r="25" spans="1:22">
      <c r="A25" s="8">
        <v>19</v>
      </c>
      <c r="B25" s="12" t="s">
        <v>115</v>
      </c>
      <c r="C25" s="151">
        <v>3816</v>
      </c>
      <c r="D25" s="101">
        <v>2754</v>
      </c>
      <c r="E25" s="165">
        <v>7951</v>
      </c>
      <c r="F25" s="152">
        <f t="shared" si="4"/>
        <v>28.870733478576618</v>
      </c>
      <c r="G25" s="101">
        <v>1161</v>
      </c>
      <c r="H25" s="101">
        <v>1161</v>
      </c>
      <c r="I25" s="155">
        <v>3875</v>
      </c>
      <c r="J25" s="144">
        <f t="shared" si="1"/>
        <v>33.37639965546942</v>
      </c>
      <c r="K25" s="101"/>
      <c r="L25" s="101"/>
      <c r="M25" s="180"/>
      <c r="N25" s="159"/>
      <c r="O25" s="101"/>
      <c r="P25" s="93"/>
      <c r="Q25" s="178"/>
      <c r="R25" s="103" t="e">
        <f t="shared" si="0"/>
        <v>#DIV/0!</v>
      </c>
      <c r="S25" s="155"/>
      <c r="T25" s="157"/>
      <c r="U25" s="158"/>
      <c r="V25" s="155" t="e">
        <f t="shared" si="3"/>
        <v>#DIV/0!</v>
      </c>
    </row>
    <row r="26" spans="1:22">
      <c r="A26" s="8">
        <v>20</v>
      </c>
      <c r="B26" s="12" t="s">
        <v>128</v>
      </c>
      <c r="C26" s="249">
        <v>2262</v>
      </c>
      <c r="D26" s="101">
        <v>2077</v>
      </c>
      <c r="E26" s="165">
        <v>6573</v>
      </c>
      <c r="F26" s="152">
        <f t="shared" si="4"/>
        <v>31.646605681271062</v>
      </c>
      <c r="G26" s="101"/>
      <c r="H26" s="93"/>
      <c r="I26" s="157"/>
      <c r="J26" s="144" t="e">
        <f t="shared" si="1"/>
        <v>#DIV/0!</v>
      </c>
      <c r="K26" s="101"/>
      <c r="L26" s="101"/>
      <c r="M26" s="180"/>
      <c r="N26" s="159"/>
      <c r="O26" s="101"/>
      <c r="P26" s="93"/>
      <c r="Q26" s="178"/>
      <c r="R26" s="103" t="e">
        <f t="shared" si="0"/>
        <v>#DIV/0!</v>
      </c>
      <c r="S26" s="155"/>
      <c r="T26" s="157"/>
      <c r="U26" s="158"/>
      <c r="V26" s="155" t="e">
        <f t="shared" si="3"/>
        <v>#DIV/0!</v>
      </c>
    </row>
    <row r="27" spans="1:22">
      <c r="A27" s="8">
        <v>21</v>
      </c>
      <c r="B27" s="12" t="s">
        <v>110</v>
      </c>
      <c r="C27" s="151">
        <v>633</v>
      </c>
      <c r="D27" s="101">
        <v>425</v>
      </c>
      <c r="E27" s="165">
        <v>2063</v>
      </c>
      <c r="F27" s="152">
        <f t="shared" si="4"/>
        <v>48.54117647058824</v>
      </c>
      <c r="G27" s="101">
        <v>253</v>
      </c>
      <c r="H27" s="101">
        <v>253</v>
      </c>
      <c r="I27" s="155">
        <v>1214</v>
      </c>
      <c r="J27" s="144">
        <f t="shared" si="1"/>
        <v>47.984189723320156</v>
      </c>
      <c r="K27" s="101"/>
      <c r="L27" s="101"/>
      <c r="M27" s="180"/>
      <c r="N27" s="159"/>
      <c r="O27" s="101">
        <v>566</v>
      </c>
      <c r="P27" s="101">
        <v>566</v>
      </c>
      <c r="Q27" s="254">
        <v>1247</v>
      </c>
      <c r="R27" s="103">
        <f t="shared" si="0"/>
        <v>22.031802120141343</v>
      </c>
      <c r="S27" s="155"/>
      <c r="T27" s="157"/>
      <c r="U27" s="158"/>
      <c r="V27" s="155" t="e">
        <f t="shared" si="3"/>
        <v>#DIV/0!</v>
      </c>
    </row>
    <row r="28" spans="1:22">
      <c r="A28" s="8">
        <v>22</v>
      </c>
      <c r="B28" s="43" t="s">
        <v>106</v>
      </c>
      <c r="C28" s="151">
        <v>110</v>
      </c>
      <c r="D28" s="101">
        <v>110</v>
      </c>
      <c r="E28" s="165">
        <v>256</v>
      </c>
      <c r="F28" s="152">
        <f t="shared" si="4"/>
        <v>23.272727272727273</v>
      </c>
      <c r="G28" s="101"/>
      <c r="H28" s="93"/>
      <c r="I28" s="157"/>
      <c r="J28" s="144" t="e">
        <f t="shared" si="1"/>
        <v>#DIV/0!</v>
      </c>
      <c r="K28" s="101"/>
      <c r="L28" s="101"/>
      <c r="M28" s="180"/>
      <c r="N28" s="159" t="e">
        <f t="shared" si="2"/>
        <v>#DIV/0!</v>
      </c>
      <c r="O28" s="101"/>
      <c r="P28" s="93"/>
      <c r="Q28" s="178"/>
      <c r="R28" s="103" t="e">
        <f t="shared" si="0"/>
        <v>#DIV/0!</v>
      </c>
      <c r="S28" s="155"/>
      <c r="T28" s="157"/>
      <c r="U28" s="158"/>
      <c r="V28" s="155" t="e">
        <f t="shared" si="3"/>
        <v>#DIV/0!</v>
      </c>
    </row>
    <row r="29" spans="1:22">
      <c r="A29" s="8">
        <v>23</v>
      </c>
      <c r="B29" s="12" t="s">
        <v>38</v>
      </c>
      <c r="C29" s="151">
        <v>374</v>
      </c>
      <c r="D29" s="101">
        <v>374</v>
      </c>
      <c r="E29" s="181">
        <v>1122</v>
      </c>
      <c r="F29" s="152">
        <f t="shared" si="4"/>
        <v>30</v>
      </c>
      <c r="G29" s="101"/>
      <c r="H29" s="93"/>
      <c r="I29" s="157"/>
      <c r="J29" s="155" t="e">
        <f t="shared" si="1"/>
        <v>#DIV/0!</v>
      </c>
      <c r="K29" s="101"/>
      <c r="L29" s="93"/>
      <c r="M29" s="157"/>
      <c r="N29" s="159" t="e">
        <f t="shared" si="2"/>
        <v>#DIV/0!</v>
      </c>
      <c r="O29" s="101"/>
      <c r="P29" s="93"/>
      <c r="Q29" s="178"/>
      <c r="R29" s="103" t="e">
        <f t="shared" si="0"/>
        <v>#DIV/0!</v>
      </c>
      <c r="S29" s="155"/>
      <c r="T29" s="157"/>
      <c r="U29" s="182"/>
      <c r="V29" s="183" t="e">
        <f t="shared" si="3"/>
        <v>#DIV/0!</v>
      </c>
    </row>
    <row r="30" spans="1:22">
      <c r="A30" s="8">
        <v>23</v>
      </c>
      <c r="B30" s="16" t="s">
        <v>39</v>
      </c>
      <c r="C30" s="184">
        <f>SUM(C7:C29)</f>
        <v>74507</v>
      </c>
      <c r="D30" s="185">
        <f>SUM(D7:D29)</f>
        <v>71108</v>
      </c>
      <c r="E30" s="185">
        <f>SUM(E7:E29)</f>
        <v>242769</v>
      </c>
      <c r="F30" s="152">
        <f t="shared" si="4"/>
        <v>34.14088428868763</v>
      </c>
      <c r="G30" s="93">
        <f>SUM(G7:G29)</f>
        <v>5811</v>
      </c>
      <c r="H30" s="186">
        <f>SUM(H7:H29)</f>
        <v>5811</v>
      </c>
      <c r="I30" s="103">
        <f>SUM(I7:I29)</f>
        <v>25939</v>
      </c>
      <c r="J30" s="159">
        <f t="shared" si="1"/>
        <v>44.637755980037859</v>
      </c>
      <c r="K30" s="93">
        <f>SUM(K7:K29)</f>
        <v>40</v>
      </c>
      <c r="L30" s="186">
        <f>SUM(L7:L29)</f>
        <v>0</v>
      </c>
      <c r="M30" s="103">
        <f>SUM(M7:M29)</f>
        <v>0</v>
      </c>
      <c r="N30" s="159" t="e">
        <f t="shared" si="2"/>
        <v>#DIV/0!</v>
      </c>
      <c r="O30" s="187">
        <f>SUM(O7:O29)</f>
        <v>9861</v>
      </c>
      <c r="P30" s="188">
        <f>SUM(P7:P29)</f>
        <v>9861</v>
      </c>
      <c r="Q30" s="110">
        <f>SUM(Q7:Q29)</f>
        <v>18130</v>
      </c>
      <c r="R30" s="103">
        <f t="shared" si="0"/>
        <v>18.385559273907312</v>
      </c>
      <c r="S30" s="155">
        <f>SUM(S7:S29)</f>
        <v>300</v>
      </c>
      <c r="T30" s="180">
        <f>SUM(T7:T29)</f>
        <v>300</v>
      </c>
      <c r="U30" s="152">
        <f>SUM(U7:U29)</f>
        <v>825</v>
      </c>
      <c r="V30" s="159">
        <f t="shared" si="3"/>
        <v>27.5</v>
      </c>
    </row>
    <row r="31" spans="1:22">
      <c r="A31" s="8">
        <v>25</v>
      </c>
      <c r="B31" s="12" t="s">
        <v>40</v>
      </c>
      <c r="C31" s="189">
        <v>19700</v>
      </c>
      <c r="D31" s="93">
        <v>19700</v>
      </c>
      <c r="E31" s="190">
        <v>62055</v>
      </c>
      <c r="F31" s="183">
        <f t="shared" si="4"/>
        <v>31.5</v>
      </c>
      <c r="G31" s="101">
        <v>2100</v>
      </c>
      <c r="H31" s="101">
        <v>2100</v>
      </c>
      <c r="I31" s="179">
        <v>7720</v>
      </c>
      <c r="J31" s="176">
        <f t="shared" si="1"/>
        <v>36.761904761904759</v>
      </c>
      <c r="K31" s="191"/>
      <c r="L31" s="93"/>
      <c r="M31" s="182"/>
      <c r="N31" s="176" t="e">
        <f t="shared" si="2"/>
        <v>#DIV/0!</v>
      </c>
      <c r="O31" s="191">
        <v>3000</v>
      </c>
      <c r="P31" s="93">
        <v>3000</v>
      </c>
      <c r="Q31" s="192">
        <v>4665</v>
      </c>
      <c r="R31" s="163">
        <f t="shared" si="0"/>
        <v>15.549999999999999</v>
      </c>
      <c r="S31" s="157">
        <v>200</v>
      </c>
      <c r="T31" s="157">
        <v>200</v>
      </c>
      <c r="U31" s="182">
        <v>420</v>
      </c>
      <c r="V31" s="183">
        <f>U31/T31*10</f>
        <v>21</v>
      </c>
    </row>
    <row r="32" spans="1:22">
      <c r="A32" s="8">
        <v>26</v>
      </c>
      <c r="B32" s="12" t="s">
        <v>41</v>
      </c>
      <c r="C32" s="189">
        <v>395</v>
      </c>
      <c r="D32" s="93">
        <v>395</v>
      </c>
      <c r="E32" s="193">
        <v>792</v>
      </c>
      <c r="F32" s="183">
        <f t="shared" si="4"/>
        <v>20.050632911392405</v>
      </c>
      <c r="G32" s="93"/>
      <c r="H32" s="93"/>
      <c r="I32" s="158"/>
      <c r="J32" s="174" t="e">
        <f t="shared" si="1"/>
        <v>#DIV/0!</v>
      </c>
      <c r="K32" s="93"/>
      <c r="L32" s="93"/>
      <c r="M32" s="182"/>
      <c r="N32" s="176" t="e">
        <f t="shared" si="2"/>
        <v>#DIV/0!</v>
      </c>
      <c r="O32" s="191"/>
      <c r="P32" s="93"/>
      <c r="Q32" s="178"/>
      <c r="R32" s="163" t="e">
        <f t="shared" si="0"/>
        <v>#DIV/0!</v>
      </c>
      <c r="S32" s="157"/>
      <c r="T32" s="157"/>
      <c r="U32" s="194"/>
      <c r="V32" s="183" t="e">
        <f>U32/T32*10</f>
        <v>#DIV/0!</v>
      </c>
    </row>
    <row r="33" spans="1:22">
      <c r="A33" s="8">
        <v>27</v>
      </c>
      <c r="B33" s="16" t="s">
        <v>42</v>
      </c>
      <c r="C33" s="195">
        <f>SUM(C30:C32)</f>
        <v>94602</v>
      </c>
      <c r="D33" s="196">
        <f>SUM(D30:D32)</f>
        <v>91203</v>
      </c>
      <c r="E33" s="196">
        <f>SUM(E30:E32)</f>
        <v>305616</v>
      </c>
      <c r="F33" s="152">
        <f t="shared" si="4"/>
        <v>33.509424032104207</v>
      </c>
      <c r="G33" s="191">
        <f>SUM(G30:G32)</f>
        <v>7911</v>
      </c>
      <c r="H33" s="186">
        <f>SUM(H30:H32)</f>
        <v>7911</v>
      </c>
      <c r="I33" s="103">
        <f>SUM(I30:I32)</f>
        <v>33659</v>
      </c>
      <c r="J33" s="159">
        <f t="shared" si="1"/>
        <v>42.547086335482234</v>
      </c>
      <c r="K33" s="191">
        <f>SUM(K30:K32)</f>
        <v>40</v>
      </c>
      <c r="L33" s="186">
        <f>SUM(L30:L32)</f>
        <v>0</v>
      </c>
      <c r="M33" s="103">
        <f>SUM(M30:M32)</f>
        <v>0</v>
      </c>
      <c r="N33" s="159" t="e">
        <f t="shared" si="2"/>
        <v>#DIV/0!</v>
      </c>
      <c r="O33" s="187">
        <f>SUM(O30:O32)</f>
        <v>12861</v>
      </c>
      <c r="P33" s="188">
        <f>SUM(P30:P32)</f>
        <v>12861</v>
      </c>
      <c r="Q33" s="110">
        <f>SUM(Q30:Q32)</f>
        <v>22795</v>
      </c>
      <c r="R33" s="103">
        <f t="shared" si="0"/>
        <v>17.72412720628256</v>
      </c>
      <c r="S33" s="197">
        <f>SUM(S30:S32)</f>
        <v>500</v>
      </c>
      <c r="T33" s="197">
        <f>SUM(T30:T32)</f>
        <v>500</v>
      </c>
      <c r="U33" s="196">
        <f>SUM(U30:U32)</f>
        <v>1245</v>
      </c>
      <c r="V33" s="152">
        <f>U33/T33*10</f>
        <v>24.900000000000002</v>
      </c>
    </row>
    <row r="34" spans="1:22" ht="14.25" customHeight="1">
      <c r="A34" s="8">
        <v>28</v>
      </c>
      <c r="B34" s="16">
        <v>2018</v>
      </c>
      <c r="C34" s="198">
        <v>96588</v>
      </c>
      <c r="D34" s="97">
        <v>68464</v>
      </c>
      <c r="E34" s="199">
        <v>221193</v>
      </c>
      <c r="F34" s="183">
        <f t="shared" si="4"/>
        <v>32.307928254265015</v>
      </c>
      <c r="G34" s="113">
        <v>5542</v>
      </c>
      <c r="H34" s="92">
        <v>5542</v>
      </c>
      <c r="I34" s="200">
        <v>22105</v>
      </c>
      <c r="J34" s="176">
        <f t="shared" si="1"/>
        <v>39.886322627210397</v>
      </c>
      <c r="K34" s="113"/>
      <c r="L34" s="113"/>
      <c r="M34" s="201"/>
      <c r="N34" s="176" t="e">
        <f t="shared" si="2"/>
        <v>#DIV/0!</v>
      </c>
      <c r="O34" s="191">
        <v>11350</v>
      </c>
      <c r="P34" s="93">
        <v>11072</v>
      </c>
      <c r="Q34" s="192">
        <v>16258</v>
      </c>
      <c r="R34" s="103">
        <v>14.7</v>
      </c>
      <c r="S34" s="202">
        <v>240</v>
      </c>
      <c r="T34" s="176">
        <v>30</v>
      </c>
      <c r="U34" s="200">
        <v>130</v>
      </c>
      <c r="V34" s="183">
        <f>U34/T34*10</f>
        <v>43.333333333333329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view="pageLayout" topLeftCell="S1" workbookViewId="0">
      <selection activeCell="AN10" sqref="AN10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4.42578125" customWidth="1"/>
    <col min="26" max="26" width="4.28515625" customWidth="1"/>
    <col min="27" max="27" width="5.5703125" customWidth="1"/>
    <col min="28" max="28" width="4.85546875" customWidth="1"/>
    <col min="29" max="29" width="5.28515625" customWidth="1"/>
    <col min="30" max="31" width="4.85546875" customWidth="1"/>
    <col min="32" max="32" width="5.140625" customWidth="1"/>
    <col min="33" max="33" width="5.85546875" customWidth="1"/>
    <col min="34" max="34" width="9" bestFit="1" customWidth="1"/>
    <col min="35" max="35" width="6.7109375" customWidth="1"/>
    <col min="36" max="36" width="5" customWidth="1"/>
    <col min="37" max="37" width="5.42578125" customWidth="1"/>
    <col min="38" max="38" width="6.28515625" customWidth="1"/>
    <col min="39" max="39" width="5.140625" customWidth="1"/>
    <col min="40" max="40" width="4.28515625" customWidth="1"/>
    <col min="41" max="41" width="5.85546875" customWidth="1"/>
    <col min="42" max="42" width="5.5703125" customWidth="1"/>
    <col min="43" max="43" width="5" customWidth="1"/>
    <col min="44" max="44" width="4.710937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44" ht="15.75">
      <c r="A2" s="278" t="s">
        <v>123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44" ht="20.25">
      <c r="A3" s="279" t="s">
        <v>142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44">
      <c r="A4" s="2"/>
      <c r="B4" s="19"/>
      <c r="C4" s="128" t="s">
        <v>43</v>
      </c>
      <c r="D4" s="266" t="s">
        <v>116</v>
      </c>
      <c r="E4" s="267"/>
      <c r="F4" s="268"/>
      <c r="G4" s="119" t="s">
        <v>43</v>
      </c>
      <c r="H4" s="274" t="s">
        <v>119</v>
      </c>
      <c r="I4" s="275"/>
      <c r="J4" s="276"/>
      <c r="K4" s="129" t="s">
        <v>43</v>
      </c>
      <c r="L4" s="274" t="s">
        <v>98</v>
      </c>
      <c r="M4" s="275"/>
      <c r="N4" s="276"/>
      <c r="O4" s="130" t="s">
        <v>43</v>
      </c>
      <c r="P4" s="269" t="s">
        <v>118</v>
      </c>
      <c r="Q4" s="270"/>
      <c r="R4" s="271"/>
      <c r="S4" s="130" t="s">
        <v>43</v>
      </c>
      <c r="T4" s="269" t="s">
        <v>120</v>
      </c>
      <c r="U4" s="270"/>
      <c r="V4" s="271"/>
      <c r="W4" s="2"/>
      <c r="X4" s="19"/>
      <c r="Y4" s="119" t="s">
        <v>43</v>
      </c>
      <c r="Z4" s="266" t="s">
        <v>117</v>
      </c>
      <c r="AA4" s="267"/>
      <c r="AB4" s="268"/>
      <c r="AC4" s="119" t="s">
        <v>43</v>
      </c>
      <c r="AD4" s="274" t="s">
        <v>121</v>
      </c>
      <c r="AE4" s="275"/>
      <c r="AF4" s="276"/>
      <c r="AG4" s="119" t="s">
        <v>43</v>
      </c>
      <c r="AH4" s="274" t="s">
        <v>133</v>
      </c>
      <c r="AI4" s="275"/>
      <c r="AJ4" s="276"/>
      <c r="AK4" s="119" t="s">
        <v>43</v>
      </c>
      <c r="AL4" s="274" t="s">
        <v>134</v>
      </c>
      <c r="AM4" s="275"/>
      <c r="AN4" s="276"/>
      <c r="AO4" s="119" t="s">
        <v>43</v>
      </c>
      <c r="AP4" s="274" t="s">
        <v>135</v>
      </c>
      <c r="AQ4" s="275"/>
      <c r="AR4" s="276"/>
    </row>
    <row r="5" spans="1:44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37"/>
      <c r="T5" s="138" t="s">
        <v>46</v>
      </c>
      <c r="U5" s="138" t="s">
        <v>47</v>
      </c>
      <c r="V5" s="139" t="s">
        <v>48</v>
      </c>
      <c r="W5" s="4" t="s">
        <v>9</v>
      </c>
      <c r="X5" s="20" t="s">
        <v>10</v>
      </c>
      <c r="Y5" s="135"/>
      <c r="Z5" s="133" t="s">
        <v>46</v>
      </c>
      <c r="AA5" s="134" t="s">
        <v>47</v>
      </c>
      <c r="AB5" s="133" t="s">
        <v>48</v>
      </c>
      <c r="AC5" s="135"/>
      <c r="AD5" s="133" t="s">
        <v>46</v>
      </c>
      <c r="AE5" s="133" t="s">
        <v>47</v>
      </c>
      <c r="AF5" s="133" t="s">
        <v>48</v>
      </c>
      <c r="AG5" s="135"/>
      <c r="AH5" s="133" t="s">
        <v>46</v>
      </c>
      <c r="AI5" s="133" t="s">
        <v>47</v>
      </c>
      <c r="AJ5" s="133" t="s">
        <v>48</v>
      </c>
      <c r="AK5" s="135"/>
      <c r="AL5" s="133" t="s">
        <v>46</v>
      </c>
      <c r="AM5" s="133" t="s">
        <v>47</v>
      </c>
      <c r="AN5" s="133" t="s">
        <v>48</v>
      </c>
      <c r="AO5" s="135"/>
      <c r="AP5" s="133" t="s">
        <v>46</v>
      </c>
      <c r="AQ5" s="133" t="s">
        <v>47</v>
      </c>
      <c r="AR5" s="133" t="s">
        <v>48</v>
      </c>
    </row>
    <row r="6" spans="1:44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47"/>
      <c r="T6" s="148" t="s">
        <v>49</v>
      </c>
      <c r="U6" s="148" t="s">
        <v>49</v>
      </c>
      <c r="V6" s="149" t="s">
        <v>15</v>
      </c>
      <c r="W6" s="5" t="s">
        <v>18</v>
      </c>
      <c r="X6" s="21"/>
      <c r="Y6" s="150"/>
      <c r="Z6" s="142" t="s">
        <v>49</v>
      </c>
      <c r="AA6" s="143" t="s">
        <v>49</v>
      </c>
      <c r="AB6" s="142" t="s">
        <v>50</v>
      </c>
      <c r="AC6" s="144"/>
      <c r="AD6" s="142" t="s">
        <v>49</v>
      </c>
      <c r="AE6" s="143" t="s">
        <v>49</v>
      </c>
      <c r="AF6" s="142" t="s">
        <v>50</v>
      </c>
      <c r="AG6" s="144"/>
      <c r="AH6" s="142" t="s">
        <v>49</v>
      </c>
      <c r="AI6" s="143" t="s">
        <v>49</v>
      </c>
      <c r="AJ6" s="142" t="s">
        <v>50</v>
      </c>
      <c r="AK6" s="144"/>
      <c r="AL6" s="142" t="s">
        <v>49</v>
      </c>
      <c r="AM6" s="143" t="s">
        <v>49</v>
      </c>
      <c r="AN6" s="142" t="s">
        <v>50</v>
      </c>
      <c r="AO6" s="144"/>
      <c r="AP6" s="142" t="s">
        <v>49</v>
      </c>
      <c r="AQ6" s="143" t="s">
        <v>49</v>
      </c>
      <c r="AR6" s="142" t="s">
        <v>50</v>
      </c>
    </row>
    <row r="7" spans="1:44" ht="13.5" customHeight="1">
      <c r="A7" s="9">
        <v>1</v>
      </c>
      <c r="B7" s="22" t="s">
        <v>51</v>
      </c>
      <c r="C7" s="151"/>
      <c r="D7" s="102"/>
      <c r="E7" s="103"/>
      <c r="F7" s="152" t="e">
        <f>E7/D7*10</f>
        <v>#DIV/0!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4" si="0">Q7/P7*10</f>
        <v>#DIV/0!</v>
      </c>
      <c r="S7" s="95"/>
      <c r="T7" s="92"/>
      <c r="U7" s="92"/>
      <c r="V7" s="103" t="e">
        <f t="shared" ref="V7:V28" si="1">U7/T7*10</f>
        <v>#DIV/0!</v>
      </c>
      <c r="W7" s="9">
        <v>1</v>
      </c>
      <c r="X7" s="22" t="s">
        <v>51</v>
      </c>
      <c r="Y7" s="151"/>
      <c r="Z7" s="102"/>
      <c r="AA7" s="103"/>
      <c r="AB7" s="152" t="e">
        <f>AA7/Z7*10</f>
        <v>#DIV/0!</v>
      </c>
      <c r="AC7" s="135"/>
      <c r="AD7" s="153"/>
      <c r="AE7" s="154"/>
      <c r="AF7" s="155" t="e">
        <f>AE7/AD7*10</f>
        <v>#DIV/0!</v>
      </c>
      <c r="AG7" s="135"/>
      <c r="AH7" s="153"/>
      <c r="AI7" s="154"/>
      <c r="AJ7" s="155" t="e">
        <f>AI7/AH7*10</f>
        <v>#DIV/0!</v>
      </c>
      <c r="AK7" s="135"/>
      <c r="AL7" s="153"/>
      <c r="AM7" s="154"/>
      <c r="AN7" s="155" t="e">
        <f>AM7/AL7*10</f>
        <v>#DIV/0!</v>
      </c>
      <c r="AO7" s="135"/>
      <c r="AP7" s="153"/>
      <c r="AQ7" s="154"/>
      <c r="AR7" s="155" t="e">
        <f>AQ7/AP7*10</f>
        <v>#DIV/0!</v>
      </c>
    </row>
    <row r="8" spans="1:44" ht="14.25" customHeight="1">
      <c r="A8" s="8">
        <v>2</v>
      </c>
      <c r="B8" s="12" t="s">
        <v>52</v>
      </c>
      <c r="C8" s="151"/>
      <c r="D8" s="102"/>
      <c r="E8" s="103"/>
      <c r="F8" s="152" t="e">
        <f t="shared" ref="F8:F34" si="2">E8/D8*10</f>
        <v>#DIV/0!</v>
      </c>
      <c r="G8" s="155"/>
      <c r="H8" s="157"/>
      <c r="I8" s="158"/>
      <c r="J8" s="155" t="e">
        <f t="shared" ref="J8:J34" si="3">I8/H8*10</f>
        <v>#DIV/0!</v>
      </c>
      <c r="K8" s="155"/>
      <c r="L8" s="155"/>
      <c r="M8" s="125"/>
      <c r="N8" s="159" t="e">
        <f t="shared" ref="N8:N34" si="4">M8/L8*10</f>
        <v>#DIV/0!</v>
      </c>
      <c r="O8" s="101"/>
      <c r="P8" s="93"/>
      <c r="Q8" s="93"/>
      <c r="R8" s="103" t="e">
        <f t="shared" si="0"/>
        <v>#DIV/0!</v>
      </c>
      <c r="S8" s="101"/>
      <c r="T8" s="93"/>
      <c r="U8" s="93"/>
      <c r="V8" s="103" t="e">
        <f t="shared" si="1"/>
        <v>#DIV/0!</v>
      </c>
      <c r="W8" s="8">
        <v>2</v>
      </c>
      <c r="X8" s="12" t="s">
        <v>52</v>
      </c>
      <c r="Y8" s="151"/>
      <c r="Z8" s="102"/>
      <c r="AA8" s="103"/>
      <c r="AB8" s="152" t="e">
        <f t="shared" ref="AB8:AB34" si="5">AA8/Z8*10</f>
        <v>#DIV/0!</v>
      </c>
      <c r="AC8" s="155"/>
      <c r="AD8" s="157"/>
      <c r="AE8" s="158"/>
      <c r="AF8" s="155" t="e">
        <f t="shared" ref="AF8:AF34" si="6">AE8/AD8*10</f>
        <v>#DIV/0!</v>
      </c>
      <c r="AG8" s="155"/>
      <c r="AH8" s="157"/>
      <c r="AI8" s="158"/>
      <c r="AJ8" s="155" t="e">
        <f t="shared" ref="AJ8:AJ34" si="7">AI8/AH8*10</f>
        <v>#DIV/0!</v>
      </c>
      <c r="AK8" s="155"/>
      <c r="AL8" s="157"/>
      <c r="AM8" s="158"/>
      <c r="AN8" s="155" t="e">
        <f t="shared" ref="AN8:AN34" si="8">AM8/AL8*10</f>
        <v>#DIV/0!</v>
      </c>
      <c r="AO8" s="155"/>
      <c r="AP8" s="157"/>
      <c r="AQ8" s="158"/>
      <c r="AR8" s="155" t="e">
        <f t="shared" ref="AR8:AR34" si="9">AQ8/AP8*10</f>
        <v>#DIV/0!</v>
      </c>
    </row>
    <row r="9" spans="1:44" ht="15" customHeight="1">
      <c r="A9" s="8">
        <v>3</v>
      </c>
      <c r="B9" s="12" t="s">
        <v>53</v>
      </c>
      <c r="C9" s="130"/>
      <c r="D9" s="160"/>
      <c r="E9" s="161"/>
      <c r="F9" s="152" t="e">
        <f t="shared" si="2"/>
        <v>#DIV/0!</v>
      </c>
      <c r="G9" s="144"/>
      <c r="H9" s="155"/>
      <c r="I9" s="162"/>
      <c r="J9" s="155" t="e">
        <f t="shared" si="3"/>
        <v>#DIV/0!</v>
      </c>
      <c r="K9" s="144"/>
      <c r="L9" s="157"/>
      <c r="M9" s="158"/>
      <c r="N9" s="159" t="e">
        <f t="shared" si="4"/>
        <v>#DIV/0!</v>
      </c>
      <c r="O9" s="101"/>
      <c r="P9" s="93"/>
      <c r="Q9" s="163"/>
      <c r="R9" s="103" t="e">
        <f t="shared" si="0"/>
        <v>#DIV/0!</v>
      </c>
      <c r="S9" s="101"/>
      <c r="T9" s="93"/>
      <c r="U9" s="163"/>
      <c r="V9" s="103" t="e">
        <f t="shared" si="1"/>
        <v>#DIV/0!</v>
      </c>
      <c r="W9" s="8">
        <v>3</v>
      </c>
      <c r="X9" s="12" t="s">
        <v>53</v>
      </c>
      <c r="Y9" s="130"/>
      <c r="Z9" s="160"/>
      <c r="AA9" s="161"/>
      <c r="AB9" s="152" t="e">
        <f t="shared" si="5"/>
        <v>#DIV/0!</v>
      </c>
      <c r="AC9" s="144"/>
      <c r="AD9" s="155"/>
      <c r="AE9" s="162"/>
      <c r="AF9" s="155" t="e">
        <f t="shared" si="6"/>
        <v>#DIV/0!</v>
      </c>
      <c r="AG9" s="144">
        <v>614</v>
      </c>
      <c r="AH9" s="155">
        <v>614</v>
      </c>
      <c r="AI9" s="162">
        <v>787</v>
      </c>
      <c r="AJ9" s="155">
        <f t="shared" si="7"/>
        <v>12.817589576547231</v>
      </c>
      <c r="AK9" s="144"/>
      <c r="AL9" s="155"/>
      <c r="AM9" s="162"/>
      <c r="AN9" s="155" t="e">
        <f t="shared" si="8"/>
        <v>#DIV/0!</v>
      </c>
      <c r="AO9" s="144"/>
      <c r="AP9" s="155"/>
      <c r="AQ9" s="162"/>
      <c r="AR9" s="155" t="e">
        <f t="shared" si="9"/>
        <v>#DIV/0!</v>
      </c>
    </row>
    <row r="10" spans="1:44" ht="13.5" customHeight="1">
      <c r="A10" s="8">
        <v>4</v>
      </c>
      <c r="B10" s="12" t="s">
        <v>25</v>
      </c>
      <c r="C10" s="164"/>
      <c r="D10" s="101"/>
      <c r="E10" s="165"/>
      <c r="F10" s="152" t="e">
        <f t="shared" si="2"/>
        <v>#DIV/0!</v>
      </c>
      <c r="G10" s="95"/>
      <c r="H10" s="95"/>
      <c r="I10" s="166"/>
      <c r="J10" s="152" t="e">
        <f t="shared" si="3"/>
        <v>#DIV/0!</v>
      </c>
      <c r="K10" s="95">
        <v>109</v>
      </c>
      <c r="L10" s="95"/>
      <c r="M10" s="167"/>
      <c r="N10" s="159" t="e">
        <f t="shared" si="4"/>
        <v>#DIV/0!</v>
      </c>
      <c r="O10" s="101"/>
      <c r="P10" s="101"/>
      <c r="Q10" s="101"/>
      <c r="R10" s="103" t="e">
        <f t="shared" si="0"/>
        <v>#DIV/0!</v>
      </c>
      <c r="S10" s="101"/>
      <c r="T10" s="101"/>
      <c r="U10" s="101"/>
      <c r="V10" s="103" t="e">
        <f t="shared" si="1"/>
        <v>#DIV/0!</v>
      </c>
      <c r="W10" s="8">
        <v>4</v>
      </c>
      <c r="X10" s="12" t="s">
        <v>25</v>
      </c>
      <c r="Y10" s="164"/>
      <c r="Z10" s="101"/>
      <c r="AA10" s="165"/>
      <c r="AB10" s="152" t="e">
        <f t="shared" si="5"/>
        <v>#DIV/0!</v>
      </c>
      <c r="AC10" s="95"/>
      <c r="AD10" s="95"/>
      <c r="AE10" s="166"/>
      <c r="AF10" s="152" t="e">
        <f t="shared" si="6"/>
        <v>#DIV/0!</v>
      </c>
      <c r="AG10" s="95">
        <v>286</v>
      </c>
      <c r="AH10" s="95">
        <v>286</v>
      </c>
      <c r="AI10" s="166">
        <v>268</v>
      </c>
      <c r="AJ10" s="152">
        <f t="shared" si="7"/>
        <v>9.37062937062937</v>
      </c>
      <c r="AK10" s="95">
        <v>1352</v>
      </c>
      <c r="AL10" s="95">
        <v>164</v>
      </c>
      <c r="AM10" s="166">
        <v>142</v>
      </c>
      <c r="AN10" s="152">
        <f t="shared" si="8"/>
        <v>8.6585365853658534</v>
      </c>
      <c r="AO10" s="95"/>
      <c r="AP10" s="95"/>
      <c r="AQ10" s="166"/>
      <c r="AR10" s="152" t="e">
        <f t="shared" si="9"/>
        <v>#DIV/0!</v>
      </c>
    </row>
    <row r="11" spans="1:44" ht="12" customHeight="1">
      <c r="A11" s="8">
        <v>5</v>
      </c>
      <c r="B11" s="12" t="s">
        <v>54</v>
      </c>
      <c r="C11" s="151"/>
      <c r="D11" s="101"/>
      <c r="E11" s="165"/>
      <c r="F11" s="152" t="e">
        <f t="shared" si="2"/>
        <v>#DIV/0!</v>
      </c>
      <c r="G11" s="170"/>
      <c r="H11" s="89"/>
      <c r="I11" s="154"/>
      <c r="J11" s="155" t="e">
        <f t="shared" si="3"/>
        <v>#DIV/0!</v>
      </c>
      <c r="K11" s="170"/>
      <c r="L11" s="170"/>
      <c r="M11" s="156"/>
      <c r="N11" s="159" t="e">
        <f t="shared" si="4"/>
        <v>#DIV/0!</v>
      </c>
      <c r="O11" s="101"/>
      <c r="P11" s="93"/>
      <c r="Q11" s="93"/>
      <c r="R11" s="103" t="e">
        <f t="shared" si="0"/>
        <v>#DIV/0!</v>
      </c>
      <c r="S11" s="101"/>
      <c r="T11" s="93"/>
      <c r="U11" s="93"/>
      <c r="V11" s="103" t="e">
        <f t="shared" si="1"/>
        <v>#DIV/0!</v>
      </c>
      <c r="W11" s="8">
        <v>5</v>
      </c>
      <c r="X11" s="12" t="s">
        <v>54</v>
      </c>
      <c r="Y11" s="151"/>
      <c r="Z11" s="101"/>
      <c r="AA11" s="165"/>
      <c r="AB11" s="152" t="e">
        <f t="shared" si="5"/>
        <v>#DIV/0!</v>
      </c>
      <c r="AC11" s="170"/>
      <c r="AD11" s="89"/>
      <c r="AE11" s="154"/>
      <c r="AF11" s="155" t="e">
        <f t="shared" si="6"/>
        <v>#DIV/0!</v>
      </c>
      <c r="AG11" s="170"/>
      <c r="AH11" s="89"/>
      <c r="AI11" s="154"/>
      <c r="AJ11" s="155" t="e">
        <f t="shared" si="7"/>
        <v>#DIV/0!</v>
      </c>
      <c r="AK11" s="170">
        <v>1042</v>
      </c>
      <c r="AL11" s="89"/>
      <c r="AM11" s="154"/>
      <c r="AN11" s="155" t="e">
        <f t="shared" si="8"/>
        <v>#DIV/0!</v>
      </c>
      <c r="AO11" s="170"/>
      <c r="AP11" s="89"/>
      <c r="AQ11" s="154"/>
      <c r="AR11" s="155" t="e">
        <f t="shared" si="9"/>
        <v>#DIV/0!</v>
      </c>
    </row>
    <row r="12" spans="1:44">
      <c r="A12" s="8">
        <v>6</v>
      </c>
      <c r="B12" s="12" t="s">
        <v>26</v>
      </c>
      <c r="C12" s="151"/>
      <c r="D12" s="101"/>
      <c r="E12" s="172"/>
      <c r="F12" s="152" t="e">
        <f t="shared" si="2"/>
        <v>#DIV/0!</v>
      </c>
      <c r="G12" s="101">
        <v>20</v>
      </c>
      <c r="H12" s="93">
        <v>20</v>
      </c>
      <c r="I12" s="158">
        <v>26</v>
      </c>
      <c r="J12" s="155">
        <f t="shared" si="3"/>
        <v>13</v>
      </c>
      <c r="K12" s="101"/>
      <c r="L12" s="101"/>
      <c r="M12" s="162"/>
      <c r="N12" s="159" t="e">
        <f t="shared" si="4"/>
        <v>#DIV/0!</v>
      </c>
      <c r="O12" s="101">
        <v>954</v>
      </c>
      <c r="P12" s="101"/>
      <c r="Q12" s="101"/>
      <c r="R12" s="103" t="e">
        <f t="shared" si="0"/>
        <v>#DIV/0!</v>
      </c>
      <c r="S12" s="101">
        <v>661</v>
      </c>
      <c r="T12" s="101">
        <v>661</v>
      </c>
      <c r="U12" s="259">
        <v>2029</v>
      </c>
      <c r="V12" s="103">
        <f t="shared" si="1"/>
        <v>30.695915279878967</v>
      </c>
      <c r="W12" s="8">
        <v>6</v>
      </c>
      <c r="X12" s="12" t="s">
        <v>26</v>
      </c>
      <c r="Y12" s="151"/>
      <c r="Z12" s="101"/>
      <c r="AA12" s="172"/>
      <c r="AB12" s="152" t="e">
        <f t="shared" si="5"/>
        <v>#DIV/0!</v>
      </c>
      <c r="AC12" s="101"/>
      <c r="AD12" s="93"/>
      <c r="AE12" s="158"/>
      <c r="AF12" s="155" t="e">
        <f t="shared" si="6"/>
        <v>#DIV/0!</v>
      </c>
      <c r="AG12" s="101"/>
      <c r="AH12" s="93"/>
      <c r="AI12" s="158"/>
      <c r="AJ12" s="155" t="e">
        <f t="shared" si="7"/>
        <v>#DIV/0!</v>
      </c>
      <c r="AK12" s="101"/>
      <c r="AL12" s="93"/>
      <c r="AM12" s="158"/>
      <c r="AN12" s="155" t="e">
        <f t="shared" si="8"/>
        <v>#DIV/0!</v>
      </c>
      <c r="AO12" s="101"/>
      <c r="AP12" s="93"/>
      <c r="AQ12" s="158"/>
      <c r="AR12" s="155" t="e">
        <f t="shared" si="9"/>
        <v>#DIV/0!</v>
      </c>
    </row>
    <row r="13" spans="1:44">
      <c r="A13" s="8">
        <v>7</v>
      </c>
      <c r="B13" s="12" t="s">
        <v>27</v>
      </c>
      <c r="C13" s="151"/>
      <c r="D13" s="101"/>
      <c r="E13" s="165"/>
      <c r="F13" s="152" t="e">
        <f t="shared" si="2"/>
        <v>#DIV/0!</v>
      </c>
      <c r="G13" s="101"/>
      <c r="H13" s="93"/>
      <c r="I13" s="158"/>
      <c r="J13" s="155" t="e">
        <f t="shared" si="3"/>
        <v>#DIV/0!</v>
      </c>
      <c r="K13" s="101"/>
      <c r="L13" s="101"/>
      <c r="M13" s="125"/>
      <c r="N13" s="159" t="e">
        <f t="shared" si="4"/>
        <v>#DIV/0!</v>
      </c>
      <c r="O13" s="101"/>
      <c r="P13" s="93"/>
      <c r="Q13" s="93"/>
      <c r="R13" s="103" t="e">
        <f t="shared" si="0"/>
        <v>#DIV/0!</v>
      </c>
      <c r="S13" s="101"/>
      <c r="T13" s="93"/>
      <c r="U13" s="93"/>
      <c r="V13" s="103" t="e">
        <f t="shared" si="1"/>
        <v>#DIV/0!</v>
      </c>
      <c r="W13" s="8">
        <v>7</v>
      </c>
      <c r="X13" s="12" t="s">
        <v>27</v>
      </c>
      <c r="Y13" s="151"/>
      <c r="Z13" s="101"/>
      <c r="AA13" s="165"/>
      <c r="AB13" s="152" t="e">
        <f t="shared" si="5"/>
        <v>#DIV/0!</v>
      </c>
      <c r="AC13" s="101"/>
      <c r="AD13" s="93"/>
      <c r="AE13" s="158"/>
      <c r="AF13" s="155" t="e">
        <f t="shared" si="6"/>
        <v>#DIV/0!</v>
      </c>
      <c r="AG13" s="101"/>
      <c r="AH13" s="93"/>
      <c r="AI13" s="158"/>
      <c r="AJ13" s="155" t="e">
        <f t="shared" si="7"/>
        <v>#DIV/0!</v>
      </c>
      <c r="AK13" s="101"/>
      <c r="AL13" s="93"/>
      <c r="AM13" s="158"/>
      <c r="AN13" s="155" t="e">
        <f t="shared" si="8"/>
        <v>#DIV/0!</v>
      </c>
      <c r="AO13" s="101"/>
      <c r="AP13" s="93"/>
      <c r="AQ13" s="158"/>
      <c r="AR13" s="155" t="e">
        <f t="shared" si="9"/>
        <v>#DIV/0!</v>
      </c>
    </row>
    <row r="14" spans="1:44">
      <c r="A14" s="8">
        <v>8</v>
      </c>
      <c r="B14" s="12" t="s">
        <v>28</v>
      </c>
      <c r="C14" s="151"/>
      <c r="D14" s="101"/>
      <c r="E14" s="172"/>
      <c r="F14" s="152" t="e">
        <f t="shared" si="2"/>
        <v>#DIV/0!</v>
      </c>
      <c r="G14" s="95"/>
      <c r="H14" s="92"/>
      <c r="I14" s="173"/>
      <c r="J14" s="152" t="e">
        <f t="shared" si="3"/>
        <v>#DIV/0!</v>
      </c>
      <c r="K14" s="95"/>
      <c r="L14" s="92"/>
      <c r="M14" s="173"/>
      <c r="N14" s="159" t="e">
        <f t="shared" si="4"/>
        <v>#DIV/0!</v>
      </c>
      <c r="O14" s="101"/>
      <c r="P14" s="93"/>
      <c r="Q14" s="163"/>
      <c r="R14" s="103" t="e">
        <f t="shared" si="0"/>
        <v>#DIV/0!</v>
      </c>
      <c r="S14" s="101"/>
      <c r="T14" s="93"/>
      <c r="U14" s="163"/>
      <c r="V14" s="103" t="e">
        <f t="shared" si="1"/>
        <v>#DIV/0!</v>
      </c>
      <c r="W14" s="8">
        <v>8</v>
      </c>
      <c r="X14" s="12" t="s">
        <v>28</v>
      </c>
      <c r="Y14" s="151"/>
      <c r="Z14" s="101"/>
      <c r="AA14" s="172"/>
      <c r="AB14" s="152" t="e">
        <f t="shared" si="5"/>
        <v>#DIV/0!</v>
      </c>
      <c r="AC14" s="95"/>
      <c r="AD14" s="92"/>
      <c r="AE14" s="173"/>
      <c r="AF14" s="152" t="e">
        <f t="shared" si="6"/>
        <v>#DIV/0!</v>
      </c>
      <c r="AG14" s="95"/>
      <c r="AH14" s="92"/>
      <c r="AI14" s="173"/>
      <c r="AJ14" s="152" t="e">
        <f t="shared" si="7"/>
        <v>#DIV/0!</v>
      </c>
      <c r="AK14" s="95"/>
      <c r="AL14" s="92"/>
      <c r="AM14" s="173"/>
      <c r="AN14" s="152" t="e">
        <f t="shared" si="8"/>
        <v>#DIV/0!</v>
      </c>
      <c r="AO14" s="95"/>
      <c r="AP14" s="92"/>
      <c r="AQ14" s="173"/>
      <c r="AR14" s="152" t="e">
        <f t="shared" si="9"/>
        <v>#DIV/0!</v>
      </c>
    </row>
    <row r="15" spans="1:44">
      <c r="A15" s="8">
        <v>9</v>
      </c>
      <c r="B15" s="12" t="s">
        <v>29</v>
      </c>
      <c r="C15" s="151"/>
      <c r="D15" s="101"/>
      <c r="E15" s="165"/>
      <c r="F15" s="152" t="e">
        <f t="shared" si="2"/>
        <v>#DIV/0!</v>
      </c>
      <c r="G15" s="170"/>
      <c r="H15" s="89"/>
      <c r="I15" s="154"/>
      <c r="J15" s="155" t="e">
        <f t="shared" si="3"/>
        <v>#DIV/0!</v>
      </c>
      <c r="K15" s="170"/>
      <c r="L15" s="89"/>
      <c r="M15" s="154"/>
      <c r="N15" s="159" t="e">
        <f t="shared" si="4"/>
        <v>#DIV/0!</v>
      </c>
      <c r="O15" s="101"/>
      <c r="P15" s="93"/>
      <c r="Q15" s="163"/>
      <c r="R15" s="103" t="e">
        <f t="shared" si="0"/>
        <v>#DIV/0!</v>
      </c>
      <c r="S15" s="101"/>
      <c r="T15" s="93"/>
      <c r="U15" s="163"/>
      <c r="V15" s="103" t="e">
        <f t="shared" si="1"/>
        <v>#DIV/0!</v>
      </c>
      <c r="W15" s="8">
        <v>9</v>
      </c>
      <c r="X15" s="12" t="s">
        <v>29</v>
      </c>
      <c r="Y15" s="151"/>
      <c r="Z15" s="101"/>
      <c r="AA15" s="165"/>
      <c r="AB15" s="152" t="e">
        <f t="shared" si="5"/>
        <v>#DIV/0!</v>
      </c>
      <c r="AC15" s="170"/>
      <c r="AD15" s="89"/>
      <c r="AE15" s="154"/>
      <c r="AF15" s="155" t="e">
        <f t="shared" si="6"/>
        <v>#DIV/0!</v>
      </c>
      <c r="AG15" s="170"/>
      <c r="AH15" s="89"/>
      <c r="AI15" s="154"/>
      <c r="AJ15" s="155" t="e">
        <f t="shared" si="7"/>
        <v>#DIV/0!</v>
      </c>
      <c r="AK15" s="170"/>
      <c r="AL15" s="89"/>
      <c r="AM15" s="154"/>
      <c r="AN15" s="155" t="e">
        <f t="shared" si="8"/>
        <v>#DIV/0!</v>
      </c>
      <c r="AO15" s="170"/>
      <c r="AP15" s="89"/>
      <c r="AQ15" s="154"/>
      <c r="AR15" s="155" t="e">
        <f t="shared" si="9"/>
        <v>#DIV/0!</v>
      </c>
    </row>
    <row r="16" spans="1:44">
      <c r="A16" s="8">
        <v>10</v>
      </c>
      <c r="B16" s="12" t="s">
        <v>30</v>
      </c>
      <c r="C16" s="151"/>
      <c r="D16" s="101"/>
      <c r="E16" s="165"/>
      <c r="F16" s="152" t="e">
        <f t="shared" si="2"/>
        <v>#DIV/0!</v>
      </c>
      <c r="G16" s="101"/>
      <c r="H16" s="101"/>
      <c r="I16" s="125"/>
      <c r="J16" s="152" t="e">
        <f t="shared" si="3"/>
        <v>#DIV/0!</v>
      </c>
      <c r="K16" s="101"/>
      <c r="L16" s="101"/>
      <c r="M16" s="125"/>
      <c r="N16" s="159" t="e">
        <f t="shared" si="4"/>
        <v>#DIV/0!</v>
      </c>
      <c r="O16" s="101"/>
      <c r="P16" s="93"/>
      <c r="Q16" s="93"/>
      <c r="R16" s="103" t="e">
        <f t="shared" si="0"/>
        <v>#DIV/0!</v>
      </c>
      <c r="S16" s="101"/>
      <c r="T16" s="93"/>
      <c r="U16" s="93"/>
      <c r="V16" s="103" t="e">
        <f t="shared" si="1"/>
        <v>#DIV/0!</v>
      </c>
      <c r="W16" s="8">
        <v>10</v>
      </c>
      <c r="X16" s="12" t="s">
        <v>30</v>
      </c>
      <c r="Y16" s="151"/>
      <c r="Z16" s="101"/>
      <c r="AA16" s="165"/>
      <c r="AB16" s="152" t="e">
        <f t="shared" si="5"/>
        <v>#DIV/0!</v>
      </c>
      <c r="AC16" s="101"/>
      <c r="AD16" s="101"/>
      <c r="AE16" s="125"/>
      <c r="AF16" s="152" t="e">
        <f t="shared" si="6"/>
        <v>#DIV/0!</v>
      </c>
      <c r="AG16" s="101"/>
      <c r="AH16" s="101"/>
      <c r="AI16" s="252"/>
      <c r="AJ16" s="152" t="e">
        <f t="shared" si="7"/>
        <v>#DIV/0!</v>
      </c>
      <c r="AK16" s="101"/>
      <c r="AL16" s="101"/>
      <c r="AM16" s="252"/>
      <c r="AN16" s="152" t="e">
        <f t="shared" si="8"/>
        <v>#DIV/0!</v>
      </c>
      <c r="AO16" s="101"/>
      <c r="AP16" s="101"/>
      <c r="AQ16" s="252"/>
      <c r="AR16" s="152" t="e">
        <f t="shared" si="9"/>
        <v>#DIV/0!</v>
      </c>
    </row>
    <row r="17" spans="1:44">
      <c r="A17" s="8">
        <v>11</v>
      </c>
      <c r="B17" s="12" t="s">
        <v>31</v>
      </c>
      <c r="C17" s="151"/>
      <c r="D17" s="101"/>
      <c r="E17" s="165"/>
      <c r="F17" s="152" t="e">
        <f t="shared" si="2"/>
        <v>#DIV/0!</v>
      </c>
      <c r="G17" s="170"/>
      <c r="H17" s="89"/>
      <c r="I17" s="154"/>
      <c r="J17" s="155" t="e">
        <f t="shared" si="3"/>
        <v>#DIV/0!</v>
      </c>
      <c r="K17" s="170"/>
      <c r="L17" s="170"/>
      <c r="M17" s="156"/>
      <c r="N17" s="159" t="e">
        <f t="shared" si="4"/>
        <v>#DIV/0!</v>
      </c>
      <c r="O17" s="101"/>
      <c r="P17" s="93"/>
      <c r="Q17" s="93"/>
      <c r="R17" s="103" t="e">
        <f t="shared" si="0"/>
        <v>#DIV/0!</v>
      </c>
      <c r="S17" s="101"/>
      <c r="T17" s="93"/>
      <c r="U17" s="93"/>
      <c r="V17" s="103" t="e">
        <f t="shared" si="1"/>
        <v>#DIV/0!</v>
      </c>
      <c r="W17" s="8">
        <v>11</v>
      </c>
      <c r="X17" s="12" t="s">
        <v>31</v>
      </c>
      <c r="Y17" s="151"/>
      <c r="Z17" s="101"/>
      <c r="AA17" s="165"/>
      <c r="AB17" s="152" t="e">
        <f t="shared" si="5"/>
        <v>#DIV/0!</v>
      </c>
      <c r="AC17" s="170"/>
      <c r="AD17" s="89"/>
      <c r="AE17" s="154"/>
      <c r="AF17" s="155" t="e">
        <f t="shared" si="6"/>
        <v>#DIV/0!</v>
      </c>
      <c r="AG17" s="170"/>
      <c r="AH17" s="89"/>
      <c r="AI17" s="154"/>
      <c r="AJ17" s="155" t="e">
        <f t="shared" si="7"/>
        <v>#DIV/0!</v>
      </c>
      <c r="AK17" s="170">
        <v>647</v>
      </c>
      <c r="AL17" s="89">
        <v>471</v>
      </c>
      <c r="AM17" s="154">
        <v>343</v>
      </c>
      <c r="AN17" s="155">
        <f t="shared" si="8"/>
        <v>7.2823779193205942</v>
      </c>
      <c r="AO17" s="170"/>
      <c r="AP17" s="89"/>
      <c r="AQ17" s="154"/>
      <c r="AR17" s="155" t="e">
        <f t="shared" si="9"/>
        <v>#DIV/0!</v>
      </c>
    </row>
    <row r="18" spans="1:44">
      <c r="A18" s="8">
        <v>12</v>
      </c>
      <c r="B18" s="12" t="s">
        <v>32</v>
      </c>
      <c r="C18" s="151"/>
      <c r="D18" s="101"/>
      <c r="E18" s="165"/>
      <c r="F18" s="152" t="e">
        <f t="shared" si="2"/>
        <v>#DIV/0!</v>
      </c>
      <c r="G18" s="101"/>
      <c r="H18" s="93"/>
      <c r="I18" s="158"/>
      <c r="J18" s="144" t="e">
        <f t="shared" si="3"/>
        <v>#DIV/0!</v>
      </c>
      <c r="K18" s="101"/>
      <c r="L18" s="101"/>
      <c r="M18" s="125"/>
      <c r="N18" s="159" t="e">
        <f t="shared" si="4"/>
        <v>#DIV/0!</v>
      </c>
      <c r="O18" s="101"/>
      <c r="P18" s="93"/>
      <c r="Q18" s="93"/>
      <c r="R18" s="103" t="e">
        <f t="shared" si="0"/>
        <v>#DIV/0!</v>
      </c>
      <c r="S18" s="101"/>
      <c r="T18" s="93"/>
      <c r="U18" s="93"/>
      <c r="V18" s="103" t="e">
        <f t="shared" si="1"/>
        <v>#DIV/0!</v>
      </c>
      <c r="W18" s="8">
        <v>12</v>
      </c>
      <c r="X18" s="12" t="s">
        <v>32</v>
      </c>
      <c r="Y18" s="151"/>
      <c r="Z18" s="101"/>
      <c r="AA18" s="165"/>
      <c r="AB18" s="152" t="e">
        <f t="shared" si="5"/>
        <v>#DIV/0!</v>
      </c>
      <c r="AC18" s="101"/>
      <c r="AD18" s="93"/>
      <c r="AE18" s="158"/>
      <c r="AF18" s="144" t="e">
        <f t="shared" si="6"/>
        <v>#DIV/0!</v>
      </c>
      <c r="AG18" s="101">
        <v>1830</v>
      </c>
      <c r="AH18" s="101">
        <v>1830</v>
      </c>
      <c r="AI18" s="255">
        <v>2906</v>
      </c>
      <c r="AJ18" s="144">
        <f t="shared" si="7"/>
        <v>15.879781420765028</v>
      </c>
      <c r="AK18" s="101"/>
      <c r="AL18" s="93"/>
      <c r="AM18" s="158"/>
      <c r="AN18" s="144" t="e">
        <f t="shared" si="8"/>
        <v>#DIV/0!</v>
      </c>
      <c r="AO18" s="101">
        <v>526</v>
      </c>
      <c r="AP18" s="93">
        <v>526</v>
      </c>
      <c r="AQ18" s="158">
        <v>403</v>
      </c>
      <c r="AR18" s="144">
        <f t="shared" si="9"/>
        <v>7.6615969581749059</v>
      </c>
    </row>
    <row r="19" spans="1:44">
      <c r="A19" s="8">
        <v>13</v>
      </c>
      <c r="B19" s="23" t="s">
        <v>33</v>
      </c>
      <c r="C19" s="151">
        <v>100</v>
      </c>
      <c r="D19" s="101">
        <v>100</v>
      </c>
      <c r="E19" s="172">
        <v>220</v>
      </c>
      <c r="F19" s="152">
        <f t="shared" si="2"/>
        <v>22</v>
      </c>
      <c r="G19" s="170">
        <v>57</v>
      </c>
      <c r="H19" s="89">
        <v>57</v>
      </c>
      <c r="I19" s="154">
        <v>66</v>
      </c>
      <c r="J19" s="144">
        <f t="shared" si="3"/>
        <v>11.578947368421053</v>
      </c>
      <c r="K19" s="170"/>
      <c r="L19" s="170"/>
      <c r="M19" s="156"/>
      <c r="N19" s="159" t="e">
        <f t="shared" si="4"/>
        <v>#DIV/0!</v>
      </c>
      <c r="O19" s="101"/>
      <c r="P19" s="101"/>
      <c r="Q19" s="101"/>
      <c r="R19" s="103" t="e">
        <f t="shared" si="0"/>
        <v>#DIV/0!</v>
      </c>
      <c r="S19" s="101"/>
      <c r="T19" s="101"/>
      <c r="U19" s="101"/>
      <c r="V19" s="103" t="e">
        <f t="shared" si="1"/>
        <v>#DIV/0!</v>
      </c>
      <c r="W19" s="8">
        <v>13</v>
      </c>
      <c r="X19" s="23" t="s">
        <v>33</v>
      </c>
      <c r="Y19" s="151"/>
      <c r="Z19" s="101"/>
      <c r="AA19" s="172"/>
      <c r="AB19" s="152" t="e">
        <f t="shared" si="5"/>
        <v>#DIV/0!</v>
      </c>
      <c r="AC19" s="170"/>
      <c r="AD19" s="89"/>
      <c r="AE19" s="154"/>
      <c r="AF19" s="144" t="e">
        <f t="shared" si="6"/>
        <v>#DIV/0!</v>
      </c>
      <c r="AG19" s="170"/>
      <c r="AH19" s="89"/>
      <c r="AI19" s="154"/>
      <c r="AJ19" s="144" t="e">
        <f t="shared" si="7"/>
        <v>#DIV/0!</v>
      </c>
      <c r="AK19" s="170">
        <v>1161</v>
      </c>
      <c r="AL19" s="89">
        <v>400</v>
      </c>
      <c r="AM19" s="154">
        <v>384</v>
      </c>
      <c r="AN19" s="144">
        <f t="shared" si="8"/>
        <v>9.6</v>
      </c>
      <c r="AO19" s="170"/>
      <c r="AP19" s="89"/>
      <c r="AQ19" s="154"/>
      <c r="AR19" s="144" t="e">
        <f t="shared" si="9"/>
        <v>#DIV/0!</v>
      </c>
    </row>
    <row r="20" spans="1:44">
      <c r="A20" s="8">
        <v>14</v>
      </c>
      <c r="B20" s="12" t="s">
        <v>35</v>
      </c>
      <c r="C20" s="151">
        <v>50</v>
      </c>
      <c r="D20" s="101"/>
      <c r="E20" s="165"/>
      <c r="F20" s="152" t="e">
        <f t="shared" si="2"/>
        <v>#DIV/0!</v>
      </c>
      <c r="G20" s="101"/>
      <c r="H20" s="101"/>
      <c r="I20" s="155"/>
      <c r="J20" s="155" t="e">
        <f t="shared" si="3"/>
        <v>#DIV/0!</v>
      </c>
      <c r="K20" s="101"/>
      <c r="L20" s="101"/>
      <c r="M20" s="155"/>
      <c r="N20" s="159" t="e">
        <f t="shared" si="4"/>
        <v>#DIV/0!</v>
      </c>
      <c r="O20" s="93"/>
      <c r="P20" s="93"/>
      <c r="Q20" s="93"/>
      <c r="R20" s="103" t="e">
        <f t="shared" si="0"/>
        <v>#DIV/0!</v>
      </c>
      <c r="S20" s="93"/>
      <c r="T20" s="93"/>
      <c r="U20" s="93"/>
      <c r="V20" s="103" t="e">
        <f t="shared" si="1"/>
        <v>#DIV/0!</v>
      </c>
      <c r="W20" s="8">
        <v>14</v>
      </c>
      <c r="X20" s="12" t="s">
        <v>35</v>
      </c>
      <c r="Y20" s="151"/>
      <c r="Z20" s="101"/>
      <c r="AA20" s="165"/>
      <c r="AB20" s="152" t="e">
        <f t="shared" si="5"/>
        <v>#DIV/0!</v>
      </c>
      <c r="AC20" s="101"/>
      <c r="AD20" s="101"/>
      <c r="AE20" s="155"/>
      <c r="AF20" s="155" t="e">
        <f t="shared" si="6"/>
        <v>#DIV/0!</v>
      </c>
      <c r="AG20" s="101">
        <v>150</v>
      </c>
      <c r="AH20" s="101">
        <v>150</v>
      </c>
      <c r="AI20" s="155">
        <v>270</v>
      </c>
      <c r="AJ20" s="155">
        <f t="shared" si="7"/>
        <v>18</v>
      </c>
      <c r="AK20" s="101"/>
      <c r="AL20" s="101"/>
      <c r="AM20" s="155"/>
      <c r="AN20" s="155" t="e">
        <f t="shared" si="8"/>
        <v>#DIV/0!</v>
      </c>
      <c r="AO20" s="101"/>
      <c r="AP20" s="101"/>
      <c r="AQ20" s="155"/>
      <c r="AR20" s="155" t="e">
        <f t="shared" si="9"/>
        <v>#DIV/0!</v>
      </c>
    </row>
    <row r="21" spans="1:44">
      <c r="A21" s="8">
        <v>15</v>
      </c>
      <c r="B21" s="12" t="s">
        <v>36</v>
      </c>
      <c r="C21" s="151"/>
      <c r="D21" s="101"/>
      <c r="E21" s="165"/>
      <c r="F21" s="152" t="e">
        <f t="shared" si="2"/>
        <v>#DIV/0!</v>
      </c>
      <c r="G21" s="170"/>
      <c r="H21" s="89"/>
      <c r="I21" s="154"/>
      <c r="J21" s="144" t="e">
        <f t="shared" si="3"/>
        <v>#DIV/0!</v>
      </c>
      <c r="K21" s="170"/>
      <c r="L21" s="89"/>
      <c r="M21" s="154"/>
      <c r="N21" s="176" t="e">
        <f t="shared" si="4"/>
        <v>#DIV/0!</v>
      </c>
      <c r="O21" s="101"/>
      <c r="P21" s="93"/>
      <c r="Q21" s="93"/>
      <c r="R21" s="103" t="e">
        <f t="shared" si="0"/>
        <v>#DIV/0!</v>
      </c>
      <c r="S21" s="101"/>
      <c r="T21" s="93"/>
      <c r="U21" s="93"/>
      <c r="V21" s="103" t="e">
        <f t="shared" si="1"/>
        <v>#DIV/0!</v>
      </c>
      <c r="W21" s="8">
        <v>15</v>
      </c>
      <c r="X21" s="12" t="s">
        <v>36</v>
      </c>
      <c r="Y21" s="151"/>
      <c r="Z21" s="101"/>
      <c r="AA21" s="165"/>
      <c r="AB21" s="152" t="e">
        <f t="shared" si="5"/>
        <v>#DIV/0!</v>
      </c>
      <c r="AC21" s="170"/>
      <c r="AD21" s="89"/>
      <c r="AE21" s="154"/>
      <c r="AF21" s="144" t="e">
        <f t="shared" si="6"/>
        <v>#DIV/0!</v>
      </c>
      <c r="AG21" s="170"/>
      <c r="AH21" s="89"/>
      <c r="AI21" s="154"/>
      <c r="AJ21" s="144" t="e">
        <f t="shared" si="7"/>
        <v>#DIV/0!</v>
      </c>
      <c r="AK21" s="170"/>
      <c r="AL21" s="89"/>
      <c r="AM21" s="154"/>
      <c r="AN21" s="144" t="e">
        <f t="shared" si="8"/>
        <v>#DIV/0!</v>
      </c>
      <c r="AO21" s="170"/>
      <c r="AP21" s="89"/>
      <c r="AQ21" s="154"/>
      <c r="AR21" s="144" t="e">
        <f t="shared" si="9"/>
        <v>#DIV/0!</v>
      </c>
    </row>
    <row r="22" spans="1:44">
      <c r="A22" s="8">
        <v>16</v>
      </c>
      <c r="B22" s="12" t="s">
        <v>97</v>
      </c>
      <c r="C22" s="137"/>
      <c r="D22" s="170"/>
      <c r="E22" s="177"/>
      <c r="F22" s="152" t="e">
        <f t="shared" si="2"/>
        <v>#DIV/0!</v>
      </c>
      <c r="G22" s="101"/>
      <c r="H22" s="101"/>
      <c r="I22" s="125"/>
      <c r="J22" s="159" t="e">
        <f t="shared" si="3"/>
        <v>#DIV/0!</v>
      </c>
      <c r="K22" s="101"/>
      <c r="L22" s="101"/>
      <c r="M22" s="125"/>
      <c r="N22" s="159" t="e">
        <f t="shared" si="4"/>
        <v>#DIV/0!</v>
      </c>
      <c r="O22" s="101"/>
      <c r="P22" s="93"/>
      <c r="Q22" s="178"/>
      <c r="R22" s="103" t="e">
        <f t="shared" si="0"/>
        <v>#DIV/0!</v>
      </c>
      <c r="S22" s="101"/>
      <c r="T22" s="93"/>
      <c r="U22" s="178"/>
      <c r="V22" s="103" t="e">
        <f t="shared" si="1"/>
        <v>#DIV/0!</v>
      </c>
      <c r="W22" s="8">
        <v>16</v>
      </c>
      <c r="X22" s="12" t="s">
        <v>97</v>
      </c>
      <c r="Y22" s="137"/>
      <c r="Z22" s="170"/>
      <c r="AA22" s="177"/>
      <c r="AB22" s="152" t="e">
        <f t="shared" si="5"/>
        <v>#DIV/0!</v>
      </c>
      <c r="AC22" s="101"/>
      <c r="AD22" s="101"/>
      <c r="AE22" s="125"/>
      <c r="AF22" s="159" t="e">
        <f t="shared" si="6"/>
        <v>#DIV/0!</v>
      </c>
      <c r="AG22" s="101"/>
      <c r="AH22" s="101"/>
      <c r="AI22" s="252"/>
      <c r="AJ22" s="159" t="e">
        <f t="shared" si="7"/>
        <v>#DIV/0!</v>
      </c>
      <c r="AK22" s="101"/>
      <c r="AL22" s="101"/>
      <c r="AM22" s="252"/>
      <c r="AN22" s="159" t="e">
        <f t="shared" si="8"/>
        <v>#DIV/0!</v>
      </c>
      <c r="AO22" s="101"/>
      <c r="AP22" s="101"/>
      <c r="AQ22" s="252"/>
      <c r="AR22" s="159" t="e">
        <f t="shared" si="9"/>
        <v>#DIV/0!</v>
      </c>
    </row>
    <row r="23" spans="1:44">
      <c r="A23" s="8">
        <v>17</v>
      </c>
      <c r="B23" s="12" t="s">
        <v>37</v>
      </c>
      <c r="C23" s="151"/>
      <c r="D23" s="101"/>
      <c r="E23" s="165"/>
      <c r="F23" s="152" t="e">
        <f t="shared" si="2"/>
        <v>#DIV/0!</v>
      </c>
      <c r="G23" s="101"/>
      <c r="H23" s="93"/>
      <c r="I23" s="158"/>
      <c r="J23" s="144" t="e">
        <f t="shared" si="3"/>
        <v>#DIV/0!</v>
      </c>
      <c r="K23" s="101"/>
      <c r="L23" s="101"/>
      <c r="M23" s="179"/>
      <c r="N23" s="159" t="e">
        <f t="shared" si="4"/>
        <v>#DIV/0!</v>
      </c>
      <c r="O23" s="101"/>
      <c r="P23" s="93"/>
      <c r="Q23" s="178"/>
      <c r="R23" s="103" t="e">
        <f t="shared" si="0"/>
        <v>#DIV/0!</v>
      </c>
      <c r="S23" s="101"/>
      <c r="T23" s="93"/>
      <c r="U23" s="178"/>
      <c r="V23" s="103" t="e">
        <f t="shared" si="1"/>
        <v>#DIV/0!</v>
      </c>
      <c r="W23" s="8">
        <v>17</v>
      </c>
      <c r="X23" s="12" t="s">
        <v>37</v>
      </c>
      <c r="Y23" s="151"/>
      <c r="Z23" s="101"/>
      <c r="AA23" s="165"/>
      <c r="AB23" s="152" t="e">
        <f t="shared" si="5"/>
        <v>#DIV/0!</v>
      </c>
      <c r="AC23" s="101"/>
      <c r="AD23" s="93"/>
      <c r="AE23" s="158"/>
      <c r="AF23" s="144" t="e">
        <f t="shared" si="6"/>
        <v>#DIV/0!</v>
      </c>
      <c r="AG23" s="101"/>
      <c r="AH23" s="93"/>
      <c r="AI23" s="158"/>
      <c r="AJ23" s="144" t="e">
        <f t="shared" si="7"/>
        <v>#DIV/0!</v>
      </c>
      <c r="AK23" s="101"/>
      <c r="AL23" s="93"/>
      <c r="AM23" s="158"/>
      <c r="AN23" s="144" t="e">
        <f t="shared" si="8"/>
        <v>#DIV/0!</v>
      </c>
      <c r="AO23" s="101"/>
      <c r="AP23" s="93"/>
      <c r="AQ23" s="158"/>
      <c r="AR23" s="144" t="e">
        <f t="shared" si="9"/>
        <v>#DIV/0!</v>
      </c>
    </row>
    <row r="24" spans="1:44">
      <c r="A24" s="8">
        <v>18</v>
      </c>
      <c r="B24" s="12" t="s">
        <v>99</v>
      </c>
      <c r="C24" s="151"/>
      <c r="D24" s="101"/>
      <c r="E24" s="165"/>
      <c r="F24" s="152" t="e">
        <f t="shared" si="2"/>
        <v>#DIV/0!</v>
      </c>
      <c r="G24" s="101"/>
      <c r="H24" s="93"/>
      <c r="I24" s="157"/>
      <c r="J24" s="144" t="e">
        <f t="shared" si="3"/>
        <v>#DIV/0!</v>
      </c>
      <c r="K24" s="101"/>
      <c r="L24" s="101"/>
      <c r="M24" s="180"/>
      <c r="N24" s="159" t="e">
        <f t="shared" si="4"/>
        <v>#DIV/0!</v>
      </c>
      <c r="O24" s="101"/>
      <c r="P24" s="93"/>
      <c r="Q24" s="178"/>
      <c r="R24" s="103" t="e">
        <f t="shared" si="0"/>
        <v>#DIV/0!</v>
      </c>
      <c r="S24" s="101"/>
      <c r="T24" s="93"/>
      <c r="U24" s="178"/>
      <c r="V24" s="103" t="e">
        <f t="shared" si="1"/>
        <v>#DIV/0!</v>
      </c>
      <c r="W24" s="8">
        <v>18</v>
      </c>
      <c r="X24" s="12" t="s">
        <v>99</v>
      </c>
      <c r="Y24" s="151"/>
      <c r="Z24" s="101"/>
      <c r="AA24" s="165"/>
      <c r="AB24" s="152" t="e">
        <f t="shared" si="5"/>
        <v>#DIV/0!</v>
      </c>
      <c r="AC24" s="101"/>
      <c r="AD24" s="93"/>
      <c r="AE24" s="157"/>
      <c r="AF24" s="144" t="e">
        <f t="shared" si="6"/>
        <v>#DIV/0!</v>
      </c>
      <c r="AG24" s="101"/>
      <c r="AH24" s="93"/>
      <c r="AI24" s="157"/>
      <c r="AJ24" s="144" t="e">
        <f t="shared" si="7"/>
        <v>#DIV/0!</v>
      </c>
      <c r="AK24" s="101"/>
      <c r="AL24" s="93"/>
      <c r="AM24" s="157"/>
      <c r="AN24" s="144" t="e">
        <f t="shared" si="8"/>
        <v>#DIV/0!</v>
      </c>
      <c r="AO24" s="101"/>
      <c r="AP24" s="93"/>
      <c r="AQ24" s="157"/>
      <c r="AR24" s="144" t="e">
        <f t="shared" si="9"/>
        <v>#DIV/0!</v>
      </c>
    </row>
    <row r="25" spans="1:44">
      <c r="A25" s="8">
        <v>19</v>
      </c>
      <c r="B25" s="12" t="s">
        <v>113</v>
      </c>
      <c r="C25" s="249"/>
      <c r="D25" s="101"/>
      <c r="E25" s="165"/>
      <c r="F25" s="152" t="e">
        <f t="shared" si="2"/>
        <v>#DIV/0!</v>
      </c>
      <c r="G25" s="101"/>
      <c r="H25" s="93"/>
      <c r="I25" s="157"/>
      <c r="J25" s="144" t="e">
        <f t="shared" si="3"/>
        <v>#DIV/0!</v>
      </c>
      <c r="K25" s="101"/>
      <c r="L25" s="101"/>
      <c r="M25" s="180"/>
      <c r="N25" s="159" t="e">
        <f t="shared" si="4"/>
        <v>#DIV/0!</v>
      </c>
      <c r="O25" s="101"/>
      <c r="P25" s="93"/>
      <c r="Q25" s="178"/>
      <c r="R25" s="103" t="e">
        <f t="shared" si="0"/>
        <v>#DIV/0!</v>
      </c>
      <c r="S25" s="101"/>
      <c r="T25" s="93"/>
      <c r="U25" s="178"/>
      <c r="V25" s="103" t="e">
        <f t="shared" si="1"/>
        <v>#DIV/0!</v>
      </c>
      <c r="W25" s="8">
        <v>19</v>
      </c>
      <c r="X25" s="12" t="s">
        <v>113</v>
      </c>
      <c r="Y25" s="249"/>
      <c r="Z25" s="101"/>
      <c r="AA25" s="165"/>
      <c r="AB25" s="152" t="e">
        <f t="shared" si="5"/>
        <v>#DIV/0!</v>
      </c>
      <c r="AC25" s="101"/>
      <c r="AD25" s="93"/>
      <c r="AE25" s="157"/>
      <c r="AF25" s="144" t="e">
        <f t="shared" si="6"/>
        <v>#DIV/0!</v>
      </c>
      <c r="AG25" s="101"/>
      <c r="AH25" s="93"/>
      <c r="AI25" s="157"/>
      <c r="AJ25" s="144" t="e">
        <f t="shared" si="7"/>
        <v>#DIV/0!</v>
      </c>
      <c r="AK25" s="101">
        <v>125</v>
      </c>
      <c r="AL25" s="93"/>
      <c r="AM25" s="157"/>
      <c r="AN25" s="144" t="e">
        <f t="shared" si="8"/>
        <v>#DIV/0!</v>
      </c>
      <c r="AO25" s="101"/>
      <c r="AP25" s="93"/>
      <c r="AQ25" s="157"/>
      <c r="AR25" s="144" t="e">
        <f t="shared" si="9"/>
        <v>#DIV/0!</v>
      </c>
    </row>
    <row r="26" spans="1:44">
      <c r="A26" s="8">
        <v>20</v>
      </c>
      <c r="B26" s="12" t="s">
        <v>115</v>
      </c>
      <c r="C26" s="151"/>
      <c r="D26" s="101"/>
      <c r="E26" s="165"/>
      <c r="F26" s="152" t="e">
        <f t="shared" si="2"/>
        <v>#DIV/0!</v>
      </c>
      <c r="G26" s="101"/>
      <c r="H26" s="93"/>
      <c r="I26" s="157"/>
      <c r="J26" s="144" t="e">
        <f t="shared" si="3"/>
        <v>#DIV/0!</v>
      </c>
      <c r="K26" s="101"/>
      <c r="L26" s="101"/>
      <c r="M26" s="180"/>
      <c r="N26" s="159" t="e">
        <f t="shared" si="4"/>
        <v>#DIV/0!</v>
      </c>
      <c r="O26" s="101"/>
      <c r="P26" s="93"/>
      <c r="Q26" s="178"/>
      <c r="R26" s="103" t="e">
        <f t="shared" si="0"/>
        <v>#DIV/0!</v>
      </c>
      <c r="S26" s="101"/>
      <c r="T26" s="93"/>
      <c r="U26" s="178"/>
      <c r="V26" s="103" t="e">
        <f t="shared" si="1"/>
        <v>#DIV/0!</v>
      </c>
      <c r="W26" s="8">
        <v>20</v>
      </c>
      <c r="X26" s="12" t="s">
        <v>115</v>
      </c>
      <c r="Y26" s="151"/>
      <c r="Z26" s="101"/>
      <c r="AA26" s="165"/>
      <c r="AB26" s="152" t="e">
        <f t="shared" si="5"/>
        <v>#DIV/0!</v>
      </c>
      <c r="AC26" s="101"/>
      <c r="AD26" s="93"/>
      <c r="AE26" s="157"/>
      <c r="AF26" s="144" t="e">
        <f t="shared" si="6"/>
        <v>#DIV/0!</v>
      </c>
      <c r="AG26" s="101"/>
      <c r="AH26" s="93"/>
      <c r="AI26" s="157"/>
      <c r="AJ26" s="144" t="e">
        <f t="shared" si="7"/>
        <v>#DIV/0!</v>
      </c>
      <c r="AK26" s="101"/>
      <c r="AL26" s="93"/>
      <c r="AM26" s="157"/>
      <c r="AN26" s="144" t="e">
        <f t="shared" si="8"/>
        <v>#DIV/0!</v>
      </c>
      <c r="AO26" s="101"/>
      <c r="AP26" s="93"/>
      <c r="AQ26" s="157"/>
      <c r="AR26" s="144" t="e">
        <f t="shared" si="9"/>
        <v>#DIV/0!</v>
      </c>
    </row>
    <row r="27" spans="1:44" ht="14.25" customHeight="1">
      <c r="A27" s="8">
        <v>21</v>
      </c>
      <c r="B27" s="12" t="s">
        <v>128</v>
      </c>
      <c r="C27" s="151"/>
      <c r="D27" s="101"/>
      <c r="E27" s="165"/>
      <c r="F27" s="152" t="e">
        <f t="shared" si="2"/>
        <v>#DIV/0!</v>
      </c>
      <c r="G27" s="101"/>
      <c r="H27" s="93"/>
      <c r="I27" s="157"/>
      <c r="J27" s="144" t="e">
        <f t="shared" si="3"/>
        <v>#DIV/0!</v>
      </c>
      <c r="K27" s="101"/>
      <c r="L27" s="101"/>
      <c r="M27" s="180"/>
      <c r="N27" s="159" t="e">
        <f t="shared" si="4"/>
        <v>#DIV/0!</v>
      </c>
      <c r="O27" s="101"/>
      <c r="P27" s="93"/>
      <c r="Q27" s="178"/>
      <c r="R27" s="103" t="e">
        <f t="shared" si="0"/>
        <v>#DIV/0!</v>
      </c>
      <c r="S27" s="101"/>
      <c r="T27" s="93"/>
      <c r="U27" s="178"/>
      <c r="V27" s="103" t="e">
        <f t="shared" si="1"/>
        <v>#DIV/0!</v>
      </c>
      <c r="W27" s="8">
        <v>21</v>
      </c>
      <c r="X27" s="12" t="s">
        <v>110</v>
      </c>
      <c r="Y27" s="151"/>
      <c r="Z27" s="101"/>
      <c r="AA27" s="165"/>
      <c r="AB27" s="152" t="e">
        <f t="shared" si="5"/>
        <v>#DIV/0!</v>
      </c>
      <c r="AC27" s="101"/>
      <c r="AD27" s="93"/>
      <c r="AE27" s="157"/>
      <c r="AF27" s="144" t="e">
        <f t="shared" si="6"/>
        <v>#DIV/0!</v>
      </c>
      <c r="AG27" s="101"/>
      <c r="AH27" s="93"/>
      <c r="AI27" s="157"/>
      <c r="AJ27" s="144" t="e">
        <f t="shared" si="7"/>
        <v>#DIV/0!</v>
      </c>
      <c r="AK27" s="101"/>
      <c r="AL27" s="93"/>
      <c r="AM27" s="157"/>
      <c r="AN27" s="144" t="e">
        <f t="shared" si="8"/>
        <v>#DIV/0!</v>
      </c>
      <c r="AO27" s="101"/>
      <c r="AP27" s="93"/>
      <c r="AQ27" s="157"/>
      <c r="AR27" s="144" t="e">
        <f t="shared" si="9"/>
        <v>#DIV/0!</v>
      </c>
    </row>
    <row r="28" spans="1:44" ht="14.25" customHeight="1">
      <c r="A28" s="8">
        <v>22</v>
      </c>
      <c r="B28" s="43" t="s">
        <v>110</v>
      </c>
      <c r="C28" s="151"/>
      <c r="D28" s="101"/>
      <c r="E28" s="165"/>
      <c r="F28" s="152" t="e">
        <f t="shared" si="2"/>
        <v>#DIV/0!</v>
      </c>
      <c r="G28" s="101"/>
      <c r="H28" s="93"/>
      <c r="I28" s="157"/>
      <c r="J28" s="144" t="e">
        <f t="shared" si="3"/>
        <v>#DIV/0!</v>
      </c>
      <c r="K28" s="101"/>
      <c r="L28" s="101"/>
      <c r="M28" s="180"/>
      <c r="N28" s="159" t="e">
        <f t="shared" si="4"/>
        <v>#DIV/0!</v>
      </c>
      <c r="O28" s="101"/>
      <c r="P28" s="93"/>
      <c r="Q28" s="178"/>
      <c r="R28" s="103" t="e">
        <f t="shared" si="0"/>
        <v>#DIV/0!</v>
      </c>
      <c r="S28" s="101"/>
      <c r="T28" s="93"/>
      <c r="U28" s="178"/>
      <c r="V28" s="103" t="e">
        <f t="shared" si="1"/>
        <v>#DIV/0!</v>
      </c>
      <c r="W28" s="8">
        <v>22</v>
      </c>
      <c r="X28" s="43" t="s">
        <v>106</v>
      </c>
      <c r="Y28" s="151"/>
      <c r="Z28" s="101"/>
      <c r="AA28" s="165"/>
      <c r="AB28" s="152" t="e">
        <f t="shared" si="5"/>
        <v>#DIV/0!</v>
      </c>
      <c r="AC28" s="101"/>
      <c r="AD28" s="93"/>
      <c r="AE28" s="157"/>
      <c r="AF28" s="144" t="e">
        <f t="shared" si="6"/>
        <v>#DIV/0!</v>
      </c>
      <c r="AG28" s="101"/>
      <c r="AH28" s="93"/>
      <c r="AI28" s="157"/>
      <c r="AJ28" s="144" t="e">
        <f t="shared" si="7"/>
        <v>#DIV/0!</v>
      </c>
      <c r="AK28" s="101"/>
      <c r="AL28" s="93"/>
      <c r="AM28" s="157"/>
      <c r="AN28" s="144" t="e">
        <f t="shared" si="8"/>
        <v>#DIV/0!</v>
      </c>
      <c r="AO28" s="101"/>
      <c r="AP28" s="93"/>
      <c r="AQ28" s="157"/>
      <c r="AR28" s="144" t="e">
        <f t="shared" si="9"/>
        <v>#DIV/0!</v>
      </c>
    </row>
    <row r="29" spans="1:44" ht="14.25" customHeight="1">
      <c r="A29" s="8">
        <v>23</v>
      </c>
      <c r="B29" s="12" t="s">
        <v>38</v>
      </c>
      <c r="C29" s="151"/>
      <c r="D29" s="101"/>
      <c r="E29" s="181"/>
      <c r="F29" s="152" t="e">
        <f t="shared" si="2"/>
        <v>#DIV/0!</v>
      </c>
      <c r="G29" s="101"/>
      <c r="H29" s="93"/>
      <c r="I29" s="157"/>
      <c r="J29" s="155" t="e">
        <f t="shared" si="3"/>
        <v>#DIV/0!</v>
      </c>
      <c r="K29" s="101"/>
      <c r="L29" s="93"/>
      <c r="M29" s="157"/>
      <c r="N29" s="159" t="e">
        <f t="shared" si="4"/>
        <v>#DIV/0!</v>
      </c>
      <c r="O29" s="101"/>
      <c r="P29" s="93"/>
      <c r="Q29" s="178"/>
      <c r="R29" s="103" t="e">
        <f t="shared" si="0"/>
        <v>#DIV/0!</v>
      </c>
      <c r="S29" s="101"/>
      <c r="T29" s="93"/>
      <c r="U29" s="178"/>
      <c r="V29" s="103" t="e">
        <f t="shared" ref="V29:V34" si="10">U29/T29*10</f>
        <v>#DIV/0!</v>
      </c>
      <c r="W29" s="8">
        <v>23</v>
      </c>
      <c r="X29" s="12" t="s">
        <v>38</v>
      </c>
      <c r="Y29" s="151"/>
      <c r="Z29" s="101"/>
      <c r="AA29" s="181"/>
      <c r="AB29" s="152" t="e">
        <f t="shared" si="5"/>
        <v>#DIV/0!</v>
      </c>
      <c r="AC29" s="101"/>
      <c r="AD29" s="93"/>
      <c r="AE29" s="157"/>
      <c r="AF29" s="155" t="e">
        <f t="shared" si="6"/>
        <v>#DIV/0!</v>
      </c>
      <c r="AG29" s="101">
        <v>97</v>
      </c>
      <c r="AH29" s="93">
        <v>97</v>
      </c>
      <c r="AI29" s="157">
        <v>60</v>
      </c>
      <c r="AJ29" s="155">
        <f t="shared" si="7"/>
        <v>6.1855670103092786</v>
      </c>
      <c r="AK29" s="101"/>
      <c r="AL29" s="93"/>
      <c r="AM29" s="157"/>
      <c r="AN29" s="155" t="e">
        <f t="shared" si="8"/>
        <v>#DIV/0!</v>
      </c>
      <c r="AO29" s="101"/>
      <c r="AP29" s="93"/>
      <c r="AQ29" s="157"/>
      <c r="AR29" s="155" t="e">
        <f t="shared" si="9"/>
        <v>#DIV/0!</v>
      </c>
    </row>
    <row r="30" spans="1:44" ht="15" customHeight="1">
      <c r="A30" s="8">
        <v>24</v>
      </c>
      <c r="B30" s="16" t="s">
        <v>39</v>
      </c>
      <c r="C30" s="184">
        <f>SUM(C7:C29)</f>
        <v>150</v>
      </c>
      <c r="D30" s="185">
        <f>SUM(D7:D29)</f>
        <v>100</v>
      </c>
      <c r="E30" s="185">
        <f>SUM(E7:E29)</f>
        <v>220</v>
      </c>
      <c r="F30" s="152">
        <f t="shared" si="2"/>
        <v>22</v>
      </c>
      <c r="G30" s="93">
        <f>SUM(G7:G29)</f>
        <v>77</v>
      </c>
      <c r="H30" s="186">
        <f>SUM(H7:H23)</f>
        <v>77</v>
      </c>
      <c r="I30" s="103">
        <f>SUM(I7:I23)</f>
        <v>92</v>
      </c>
      <c r="J30" s="159">
        <f t="shared" si="3"/>
        <v>11.948051948051948</v>
      </c>
      <c r="K30" s="93">
        <f>SUM(K7:K29)</f>
        <v>109</v>
      </c>
      <c r="L30" s="186">
        <f>SUM(L7:L29)</f>
        <v>0</v>
      </c>
      <c r="M30" s="103">
        <f>SUM(M7:M29)</f>
        <v>0</v>
      </c>
      <c r="N30" s="159" t="e">
        <f t="shared" si="4"/>
        <v>#DIV/0!</v>
      </c>
      <c r="O30" s="187">
        <f>SUM(O7:O29)</f>
        <v>954</v>
      </c>
      <c r="P30" s="188">
        <f>SUM(P7:P29)</f>
        <v>0</v>
      </c>
      <c r="Q30" s="110">
        <f>SUM(Q7:Q29)</f>
        <v>0</v>
      </c>
      <c r="R30" s="103" t="e">
        <f t="shared" si="0"/>
        <v>#DIV/0!</v>
      </c>
      <c r="S30" s="187">
        <f>SUM(S7:S29)</f>
        <v>661</v>
      </c>
      <c r="T30" s="188">
        <f>SUM(T7:T29)</f>
        <v>661</v>
      </c>
      <c r="U30" s="257">
        <f>SUM(U7:U29)</f>
        <v>2029</v>
      </c>
      <c r="V30" s="103">
        <f t="shared" si="10"/>
        <v>30.695915279878967</v>
      </c>
      <c r="W30" s="8">
        <v>24</v>
      </c>
      <c r="X30" s="16" t="s">
        <v>39</v>
      </c>
      <c r="Y30" s="184">
        <f>SUM(Y7:Y29)</f>
        <v>0</v>
      </c>
      <c r="Z30" s="185">
        <f>SUM(Z7:Z29)</f>
        <v>0</v>
      </c>
      <c r="AA30" s="185">
        <f>SUM(AA7:AA29)</f>
        <v>0</v>
      </c>
      <c r="AB30" s="152" t="e">
        <f t="shared" si="5"/>
        <v>#DIV/0!</v>
      </c>
      <c r="AC30" s="93">
        <f>SUM(AC7:AC29)</f>
        <v>0</v>
      </c>
      <c r="AD30" s="186">
        <f>SUM(AD7:AD23)</f>
        <v>0</v>
      </c>
      <c r="AE30" s="103">
        <f>SUM(AE7:AE23)</f>
        <v>0</v>
      </c>
      <c r="AF30" s="159" t="e">
        <f t="shared" si="6"/>
        <v>#DIV/0!</v>
      </c>
      <c r="AG30" s="93">
        <f>SUM(AG7:AG29)</f>
        <v>2977</v>
      </c>
      <c r="AH30" s="186">
        <f>SUM(AH9:AH29)</f>
        <v>2977</v>
      </c>
      <c r="AI30" s="243">
        <f>SUM(AI7:AI29)</f>
        <v>4291</v>
      </c>
      <c r="AJ30" s="159">
        <f t="shared" si="7"/>
        <v>14.413839435673497</v>
      </c>
      <c r="AK30" s="93">
        <f>SUM(AK7:AK29)</f>
        <v>4327</v>
      </c>
      <c r="AL30" s="186">
        <f>SUM(AL7:AL23)</f>
        <v>1035</v>
      </c>
      <c r="AM30" s="256">
        <f>SUM(AM7:AM23)</f>
        <v>869</v>
      </c>
      <c r="AN30" s="159">
        <f t="shared" si="8"/>
        <v>8.3961352657004831</v>
      </c>
      <c r="AO30" s="93">
        <f>SUM(AO7:AO29)</f>
        <v>526</v>
      </c>
      <c r="AP30" s="186">
        <f>SUM(AP7:AP23)</f>
        <v>526</v>
      </c>
      <c r="AQ30" s="256">
        <f>SUM(AQ7:AQ23)</f>
        <v>403</v>
      </c>
      <c r="AR30" s="159">
        <f t="shared" si="9"/>
        <v>7.6615969581749059</v>
      </c>
    </row>
    <row r="31" spans="1:44" ht="14.25" customHeight="1">
      <c r="A31" s="8">
        <v>25</v>
      </c>
      <c r="B31" s="12" t="s">
        <v>40</v>
      </c>
      <c r="C31" s="189"/>
      <c r="D31" s="93"/>
      <c r="E31" s="190"/>
      <c r="F31" s="183" t="e">
        <f t="shared" si="2"/>
        <v>#DIV/0!</v>
      </c>
      <c r="G31" s="93"/>
      <c r="H31" s="93"/>
      <c r="I31" s="182"/>
      <c r="J31" s="176" t="e">
        <f t="shared" si="3"/>
        <v>#DIV/0!</v>
      </c>
      <c r="K31" s="191">
        <v>557</v>
      </c>
      <c r="L31" s="93">
        <v>102</v>
      </c>
      <c r="M31" s="182">
        <v>93</v>
      </c>
      <c r="N31" s="176">
        <f t="shared" si="4"/>
        <v>9.117647058823529</v>
      </c>
      <c r="O31" s="191"/>
      <c r="P31" s="93"/>
      <c r="Q31" s="192"/>
      <c r="R31" s="163" t="e">
        <f t="shared" si="0"/>
        <v>#DIV/0!</v>
      </c>
      <c r="S31" s="191"/>
      <c r="T31" s="93"/>
      <c r="U31" s="192"/>
      <c r="V31" s="163" t="e">
        <f t="shared" si="10"/>
        <v>#DIV/0!</v>
      </c>
      <c r="W31" s="8">
        <v>25</v>
      </c>
      <c r="X31" s="12" t="s">
        <v>40</v>
      </c>
      <c r="Y31" s="189">
        <v>64</v>
      </c>
      <c r="Z31" s="93"/>
      <c r="AA31" s="190"/>
      <c r="AB31" s="183" t="e">
        <f t="shared" si="5"/>
        <v>#DIV/0!</v>
      </c>
      <c r="AC31" s="93"/>
      <c r="AD31" s="93"/>
      <c r="AE31" s="182"/>
      <c r="AF31" s="176" t="e">
        <f t="shared" si="6"/>
        <v>#DIV/0!</v>
      </c>
      <c r="AG31" s="93">
        <v>1100</v>
      </c>
      <c r="AH31" s="93">
        <v>1100</v>
      </c>
      <c r="AI31" s="182">
        <v>1540</v>
      </c>
      <c r="AJ31" s="176">
        <f t="shared" si="7"/>
        <v>14</v>
      </c>
      <c r="AK31" s="93">
        <v>900</v>
      </c>
      <c r="AL31" s="93"/>
      <c r="AM31" s="182"/>
      <c r="AN31" s="176" t="e">
        <f t="shared" si="8"/>
        <v>#DIV/0!</v>
      </c>
      <c r="AO31" s="93">
        <v>100</v>
      </c>
      <c r="AP31" s="93"/>
      <c r="AQ31" s="182"/>
      <c r="AR31" s="176" t="e">
        <f t="shared" si="9"/>
        <v>#DIV/0!</v>
      </c>
    </row>
    <row r="32" spans="1:44" ht="14.25" customHeight="1">
      <c r="A32" s="8">
        <v>26</v>
      </c>
      <c r="B32" s="12" t="s">
        <v>41</v>
      </c>
      <c r="C32" s="189"/>
      <c r="D32" s="93"/>
      <c r="E32" s="193"/>
      <c r="F32" s="183" t="e">
        <f t="shared" si="2"/>
        <v>#DIV/0!</v>
      </c>
      <c r="G32" s="93"/>
      <c r="H32" s="93"/>
      <c r="I32" s="158"/>
      <c r="J32" s="174" t="e">
        <f t="shared" si="3"/>
        <v>#DIV/0!</v>
      </c>
      <c r="K32" s="93"/>
      <c r="L32" s="93"/>
      <c r="M32" s="182"/>
      <c r="N32" s="176" t="e">
        <f t="shared" si="4"/>
        <v>#DIV/0!</v>
      </c>
      <c r="O32" s="191"/>
      <c r="P32" s="93"/>
      <c r="Q32" s="178"/>
      <c r="R32" s="163" t="e">
        <f t="shared" si="0"/>
        <v>#DIV/0!</v>
      </c>
      <c r="S32" s="191"/>
      <c r="T32" s="93"/>
      <c r="U32" s="178"/>
      <c r="V32" s="163" t="e">
        <f t="shared" si="10"/>
        <v>#DIV/0!</v>
      </c>
      <c r="W32" s="8">
        <v>26</v>
      </c>
      <c r="X32" s="12" t="s">
        <v>41</v>
      </c>
      <c r="Y32" s="189"/>
      <c r="Z32" s="93"/>
      <c r="AA32" s="193"/>
      <c r="AB32" s="183" t="e">
        <f t="shared" si="5"/>
        <v>#DIV/0!</v>
      </c>
      <c r="AC32" s="93"/>
      <c r="AD32" s="93"/>
      <c r="AE32" s="158"/>
      <c r="AF32" s="174" t="e">
        <f t="shared" si="6"/>
        <v>#DIV/0!</v>
      </c>
      <c r="AG32" s="93"/>
      <c r="AH32" s="93"/>
      <c r="AI32" s="158"/>
      <c r="AJ32" s="174" t="e">
        <f t="shared" si="7"/>
        <v>#DIV/0!</v>
      </c>
      <c r="AK32" s="93"/>
      <c r="AL32" s="93"/>
      <c r="AM32" s="158"/>
      <c r="AN32" s="174" t="e">
        <f t="shared" si="8"/>
        <v>#DIV/0!</v>
      </c>
      <c r="AO32" s="93"/>
      <c r="AP32" s="93"/>
      <c r="AQ32" s="158"/>
      <c r="AR32" s="174" t="e">
        <f t="shared" si="9"/>
        <v>#DIV/0!</v>
      </c>
    </row>
    <row r="33" spans="1:44" ht="15.75" customHeight="1">
      <c r="A33" s="8">
        <v>27</v>
      </c>
      <c r="B33" s="16" t="s">
        <v>42</v>
      </c>
      <c r="C33" s="195">
        <f>SUM(C30:C32)</f>
        <v>150</v>
      </c>
      <c r="D33" s="196">
        <f>SUM(D30:D32)</f>
        <v>100</v>
      </c>
      <c r="E33" s="196">
        <f>SUM(E30:E32)</f>
        <v>220</v>
      </c>
      <c r="F33" s="152">
        <f t="shared" si="2"/>
        <v>22</v>
      </c>
      <c r="G33" s="191">
        <f>SUM(G30:G32)</f>
        <v>77</v>
      </c>
      <c r="H33" s="186">
        <f>SUM(H30:H32)</f>
        <v>77</v>
      </c>
      <c r="I33" s="103">
        <f>SUM(I30:I32)</f>
        <v>92</v>
      </c>
      <c r="J33" s="159">
        <f t="shared" si="3"/>
        <v>11.948051948051948</v>
      </c>
      <c r="K33" s="191">
        <f>SUM(K30:K32)</f>
        <v>666</v>
      </c>
      <c r="L33" s="186">
        <f>SUM(L30:L32)</f>
        <v>102</v>
      </c>
      <c r="M33" s="103">
        <f>SUM(M30:M32)</f>
        <v>93</v>
      </c>
      <c r="N33" s="159">
        <f t="shared" si="4"/>
        <v>9.117647058823529</v>
      </c>
      <c r="O33" s="187">
        <f>SUM(O30:O32)</f>
        <v>954</v>
      </c>
      <c r="P33" s="188">
        <f>SUM(P30:P32)</f>
        <v>0</v>
      </c>
      <c r="Q33" s="110">
        <f>SUM(Q30:Q32)</f>
        <v>0</v>
      </c>
      <c r="R33" s="103" t="e">
        <f t="shared" si="0"/>
        <v>#DIV/0!</v>
      </c>
      <c r="S33" s="187">
        <f>SUM(S30:S32)</f>
        <v>661</v>
      </c>
      <c r="T33" s="188">
        <f>SUM(T30:T32)</f>
        <v>661</v>
      </c>
      <c r="U33" s="257">
        <f>SUM(U30:U32)</f>
        <v>2029</v>
      </c>
      <c r="V33" s="103">
        <f t="shared" si="10"/>
        <v>30.695915279878967</v>
      </c>
      <c r="W33" s="8">
        <v>27</v>
      </c>
      <c r="X33" s="16" t="s">
        <v>42</v>
      </c>
      <c r="Y33" s="195">
        <f>SUM(Y30:Y32)</f>
        <v>64</v>
      </c>
      <c r="Z33" s="196">
        <f>SUM(Z30:Z32)</f>
        <v>0</v>
      </c>
      <c r="AA33" s="196">
        <f>SUM(AA30:AA32)</f>
        <v>0</v>
      </c>
      <c r="AB33" s="152" t="e">
        <f t="shared" si="5"/>
        <v>#DIV/0!</v>
      </c>
      <c r="AC33" s="191">
        <f>SUM(AC30:AC32)</f>
        <v>0</v>
      </c>
      <c r="AD33" s="186">
        <f>SUM(AD30:AD32)</f>
        <v>0</v>
      </c>
      <c r="AE33" s="103">
        <f>SUM(AE30:AE32)</f>
        <v>0</v>
      </c>
      <c r="AF33" s="159" t="e">
        <f t="shared" si="6"/>
        <v>#DIV/0!</v>
      </c>
      <c r="AG33" s="191">
        <f>SUM(AG30:AG32)</f>
        <v>4077</v>
      </c>
      <c r="AH33" s="186">
        <f>SUM(AH30:AH32)</f>
        <v>4077</v>
      </c>
      <c r="AI33" s="256">
        <f>SUM(AI30:AI32)</f>
        <v>5831</v>
      </c>
      <c r="AJ33" s="159">
        <f t="shared" si="7"/>
        <v>14.302182977679667</v>
      </c>
      <c r="AK33" s="191">
        <f>SUM(AK30:AK32)</f>
        <v>5227</v>
      </c>
      <c r="AL33" s="186">
        <f>SUM(AL30:AL32)</f>
        <v>1035</v>
      </c>
      <c r="AM33" s="256">
        <f>SUM(AM30:AM32)</f>
        <v>869</v>
      </c>
      <c r="AN33" s="159">
        <f t="shared" si="8"/>
        <v>8.3961352657004831</v>
      </c>
      <c r="AO33" s="191">
        <f>SUM(AO30:AO32)</f>
        <v>626</v>
      </c>
      <c r="AP33" s="186">
        <f>SUM(AP30:AP32)</f>
        <v>526</v>
      </c>
      <c r="AQ33" s="256">
        <f>SUM(AQ30:AQ32)</f>
        <v>403</v>
      </c>
      <c r="AR33" s="159">
        <f t="shared" si="9"/>
        <v>7.6615969581749059</v>
      </c>
    </row>
    <row r="34" spans="1:44" ht="15" customHeight="1">
      <c r="A34" s="8">
        <v>27</v>
      </c>
      <c r="B34" s="16">
        <v>2018</v>
      </c>
      <c r="C34" s="198"/>
      <c r="D34" s="97"/>
      <c r="E34" s="199"/>
      <c r="F34" s="183" t="e">
        <f t="shared" si="2"/>
        <v>#DIV/0!</v>
      </c>
      <c r="G34" s="113"/>
      <c r="H34" s="92"/>
      <c r="I34" s="200"/>
      <c r="J34" s="176" t="e">
        <f t="shared" si="3"/>
        <v>#DIV/0!</v>
      </c>
      <c r="K34" s="113"/>
      <c r="L34" s="113"/>
      <c r="M34" s="201"/>
      <c r="N34" s="176" t="e">
        <f t="shared" si="4"/>
        <v>#DIV/0!</v>
      </c>
      <c r="O34" s="191"/>
      <c r="P34" s="93"/>
      <c r="Q34" s="192"/>
      <c r="R34" s="103" t="e">
        <f t="shared" si="0"/>
        <v>#DIV/0!</v>
      </c>
      <c r="S34" s="191">
        <v>60</v>
      </c>
      <c r="T34" s="93">
        <v>60</v>
      </c>
      <c r="U34" s="258">
        <v>248</v>
      </c>
      <c r="V34" s="103">
        <f t="shared" si="10"/>
        <v>41.333333333333336</v>
      </c>
      <c r="W34" s="8">
        <v>28</v>
      </c>
      <c r="X34" s="16">
        <v>2018</v>
      </c>
      <c r="Y34" s="198">
        <v>151</v>
      </c>
      <c r="Z34" s="97"/>
      <c r="AA34" s="199"/>
      <c r="AB34" s="183" t="e">
        <f t="shared" si="5"/>
        <v>#DIV/0!</v>
      </c>
      <c r="AC34" s="113">
        <v>400</v>
      </c>
      <c r="AD34" s="92"/>
      <c r="AE34" s="200"/>
      <c r="AF34" s="176" t="e">
        <f t="shared" si="6"/>
        <v>#DIV/0!</v>
      </c>
      <c r="AG34" s="113">
        <v>4372</v>
      </c>
      <c r="AH34" s="92">
        <v>3054</v>
      </c>
      <c r="AI34" s="200">
        <v>3015</v>
      </c>
      <c r="AJ34" s="176">
        <f t="shared" si="7"/>
        <v>9.8722986247544213</v>
      </c>
      <c r="AK34" s="113">
        <v>3902</v>
      </c>
      <c r="AL34" s="92"/>
      <c r="AM34" s="200"/>
      <c r="AN34" s="176" t="e">
        <f t="shared" si="8"/>
        <v>#DIV/0!</v>
      </c>
      <c r="AO34" s="113">
        <v>1421</v>
      </c>
      <c r="AP34" s="92"/>
      <c r="AQ34" s="200"/>
      <c r="AR34" s="176" t="e">
        <f t="shared" si="9"/>
        <v>#DIV/0!</v>
      </c>
    </row>
  </sheetData>
  <mergeCells count="13">
    <mergeCell ref="AH4:AJ4"/>
    <mergeCell ref="AL4:AN4"/>
    <mergeCell ref="AP4:AR4"/>
    <mergeCell ref="Z4:AB4"/>
    <mergeCell ref="AD4:AF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M22" sqref="M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8.75">
      <c r="A3" s="285" t="s">
        <v>124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ht="20.25">
      <c r="A4" s="286" t="s">
        <v>143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5.75">
      <c r="A5" s="29"/>
      <c r="B5" s="3"/>
      <c r="C5" s="287" t="s">
        <v>55</v>
      </c>
      <c r="D5" s="288"/>
      <c r="E5" s="289" t="s">
        <v>56</v>
      </c>
      <c r="F5" s="290"/>
      <c r="G5" s="289" t="s">
        <v>57</v>
      </c>
      <c r="H5" s="290"/>
      <c r="I5" s="30" t="s">
        <v>130</v>
      </c>
      <c r="J5" s="289" t="s">
        <v>58</v>
      </c>
      <c r="K5" s="290"/>
      <c r="L5" s="289" t="s">
        <v>59</v>
      </c>
      <c r="M5" s="290"/>
      <c r="N5" s="289" t="s">
        <v>60</v>
      </c>
      <c r="O5" s="290"/>
    </row>
    <row r="6" spans="1:15" ht="15" customHeight="1">
      <c r="A6" s="31" t="s">
        <v>61</v>
      </c>
      <c r="B6" s="32" t="s">
        <v>10</v>
      </c>
      <c r="C6" s="280"/>
      <c r="D6" s="281"/>
      <c r="E6" s="282" t="s">
        <v>62</v>
      </c>
      <c r="F6" s="283"/>
      <c r="G6" s="282" t="s">
        <v>63</v>
      </c>
      <c r="H6" s="283"/>
      <c r="I6" s="33"/>
      <c r="J6" s="126"/>
      <c r="K6" s="34"/>
      <c r="L6" s="126"/>
      <c r="M6" s="34"/>
      <c r="N6" s="126"/>
      <c r="O6" s="127"/>
    </row>
    <row r="7" spans="1:15" ht="15" customHeight="1">
      <c r="A7" s="35"/>
      <c r="B7" s="36"/>
      <c r="C7" s="37" t="s">
        <v>130</v>
      </c>
      <c r="D7" s="38" t="s">
        <v>111</v>
      </c>
      <c r="E7" s="37" t="s">
        <v>130</v>
      </c>
      <c r="F7" s="38" t="s">
        <v>111</v>
      </c>
      <c r="G7" s="37" t="s">
        <v>130</v>
      </c>
      <c r="H7" s="38" t="s">
        <v>111</v>
      </c>
      <c r="I7" s="39" t="s">
        <v>111</v>
      </c>
      <c r="J7" s="37" t="s">
        <v>130</v>
      </c>
      <c r="K7" s="38" t="s">
        <v>111</v>
      </c>
      <c r="L7" s="37" t="s">
        <v>130</v>
      </c>
      <c r="M7" s="38" t="s">
        <v>111</v>
      </c>
      <c r="N7" s="37" t="s">
        <v>130</v>
      </c>
      <c r="O7" s="38" t="s">
        <v>111</v>
      </c>
    </row>
    <row r="8" spans="1:15" ht="15" customHeight="1">
      <c r="A8" s="40">
        <v>1</v>
      </c>
      <c r="B8" s="36" t="s">
        <v>51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52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64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54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65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66</v>
      </c>
      <c r="C19" s="49">
        <f>L19*350/100</f>
        <v>59.5</v>
      </c>
      <c r="D19" s="49">
        <f>M19*350/100</f>
        <v>49.35</v>
      </c>
      <c r="E19" s="49">
        <f>C19*J19/100</f>
        <v>58.31</v>
      </c>
      <c r="F19" s="49">
        <f>D19*K19/100</f>
        <v>48.363</v>
      </c>
      <c r="G19" s="49">
        <f>E19*N19/3.4</f>
        <v>66.885000000000005</v>
      </c>
      <c r="H19" s="49">
        <f>F19*O19/3.4</f>
        <v>56.89764705882353</v>
      </c>
      <c r="I19" s="50">
        <f>G19-H19</f>
        <v>9.987352941176475</v>
      </c>
      <c r="J19" s="51">
        <v>98</v>
      </c>
      <c r="K19" s="51">
        <v>98</v>
      </c>
      <c r="L19" s="49">
        <v>17</v>
      </c>
      <c r="M19" s="49">
        <v>14.1</v>
      </c>
      <c r="N19" s="49">
        <v>3.9</v>
      </c>
      <c r="O19" s="49">
        <v>4</v>
      </c>
    </row>
    <row r="20" spans="1:16" ht="15.75" customHeight="1">
      <c r="A20" s="44">
        <v>13</v>
      </c>
      <c r="B20" s="45" t="s">
        <v>26</v>
      </c>
      <c r="C20" s="52">
        <f>L20*574/100</f>
        <v>109.06</v>
      </c>
      <c r="D20" s="52">
        <f>M20*392/100</f>
        <v>86.632000000000005</v>
      </c>
      <c r="E20" s="52">
        <f>C20*J20/100</f>
        <v>107.96940000000001</v>
      </c>
      <c r="F20" s="52">
        <f>D20*K20/100</f>
        <v>83.166719999999998</v>
      </c>
      <c r="G20" s="52">
        <f>E20*N20/3.4</f>
        <v>111.14497058823531</v>
      </c>
      <c r="H20" s="52">
        <f>F20*O20/3.4</f>
        <v>75.828479999999999</v>
      </c>
      <c r="I20" s="53">
        <f>G20-H20</f>
        <v>35.316490588235311</v>
      </c>
      <c r="J20" s="54">
        <v>99</v>
      </c>
      <c r="K20" s="54">
        <v>96</v>
      </c>
      <c r="L20" s="52">
        <v>19</v>
      </c>
      <c r="M20" s="52">
        <v>22.1</v>
      </c>
      <c r="N20" s="52">
        <v>3.5</v>
      </c>
      <c r="O20" s="55">
        <v>3.1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97</v>
      </c>
      <c r="C22" s="49"/>
      <c r="D22" s="49"/>
      <c r="E22" s="49"/>
      <c r="F22" s="49"/>
      <c r="G22" s="49"/>
      <c r="H22" s="49"/>
      <c r="I22" s="50"/>
      <c r="J22" s="51"/>
      <c r="K22" s="38"/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39</v>
      </c>
      <c r="C24" s="58">
        <f t="shared" ref="C24:H24" si="0">SUM(C19:C23)</f>
        <v>168.56</v>
      </c>
      <c r="D24" s="58">
        <f t="shared" si="0"/>
        <v>135.982</v>
      </c>
      <c r="E24" s="58">
        <f t="shared" si="0"/>
        <v>166.27940000000001</v>
      </c>
      <c r="F24" s="58">
        <f t="shared" si="0"/>
        <v>131.52972</v>
      </c>
      <c r="G24" s="58">
        <f>SUM(G19:G23)</f>
        <v>178.0299705882353</v>
      </c>
      <c r="H24" s="58">
        <f t="shared" si="0"/>
        <v>132.72612705882352</v>
      </c>
      <c r="I24" s="58">
        <f>G24-H24</f>
        <v>45.303843529411779</v>
      </c>
      <c r="J24" s="56">
        <f>E24/C24*100</f>
        <v>98.647009966777404</v>
      </c>
      <c r="K24" s="56">
        <f>F24/D24*100</f>
        <v>96.725831360032942</v>
      </c>
      <c r="L24" s="58">
        <f>C24/924*100</f>
        <v>18.242424242424242</v>
      </c>
      <c r="M24" s="58">
        <f>D24/742*100</f>
        <v>18.326415094339623</v>
      </c>
      <c r="N24" s="58">
        <f>G24*3.4/E24</f>
        <v>3.6402699312121647</v>
      </c>
      <c r="O24" s="58">
        <f>H24*3.4/F24</f>
        <v>3.4309267289552503</v>
      </c>
    </row>
    <row r="25" spans="1:16">
      <c r="C25" s="18"/>
      <c r="I25" s="59">
        <f>G24-H24</f>
        <v>45.303843529411779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workbookViewId="0">
      <selection activeCell="J23" sqref="J2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67</v>
      </c>
      <c r="I1" s="61"/>
      <c r="J1" s="61"/>
      <c r="K1" s="61"/>
      <c r="O1" s="60"/>
      <c r="P1" s="60"/>
    </row>
    <row r="2" spans="1:16">
      <c r="B2" s="63" t="s">
        <v>125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105</v>
      </c>
      <c r="E3" s="61"/>
      <c r="F3" s="116" t="s">
        <v>143</v>
      </c>
      <c r="O3" s="64"/>
      <c r="P3" s="64"/>
    </row>
    <row r="4" spans="1:16" ht="15.75">
      <c r="A4" s="225"/>
      <c r="B4" s="226"/>
      <c r="C4" s="227"/>
      <c r="D4" s="228" t="s">
        <v>81</v>
      </c>
      <c r="E4" s="228"/>
      <c r="F4" s="228"/>
      <c r="G4" s="228"/>
      <c r="H4" s="228"/>
      <c r="I4" s="228"/>
      <c r="J4" s="229"/>
      <c r="K4" s="230" t="s">
        <v>77</v>
      </c>
    </row>
    <row r="5" spans="1:16" ht="15.75">
      <c r="A5" s="231" t="s">
        <v>9</v>
      </c>
      <c r="B5" s="232" t="s">
        <v>10</v>
      </c>
      <c r="C5" s="291" t="s">
        <v>68</v>
      </c>
      <c r="D5" s="292"/>
      <c r="E5" s="291" t="s">
        <v>69</v>
      </c>
      <c r="F5" s="292"/>
      <c r="G5" s="233" t="s">
        <v>101</v>
      </c>
      <c r="H5" s="233"/>
      <c r="I5" s="291" t="s">
        <v>80</v>
      </c>
      <c r="J5" s="292"/>
      <c r="K5" s="234" t="s">
        <v>78</v>
      </c>
    </row>
    <row r="6" spans="1:16" ht="15.75">
      <c r="A6" s="235" t="s">
        <v>18</v>
      </c>
      <c r="B6" s="235"/>
      <c r="C6" s="236" t="s">
        <v>12</v>
      </c>
      <c r="D6" s="236" t="s">
        <v>14</v>
      </c>
      <c r="E6" s="236" t="s">
        <v>12</v>
      </c>
      <c r="F6" s="236" t="s">
        <v>14</v>
      </c>
      <c r="G6" s="236"/>
      <c r="H6" s="236"/>
      <c r="I6" s="236" t="s">
        <v>12</v>
      </c>
      <c r="J6" s="236" t="s">
        <v>14</v>
      </c>
      <c r="K6" s="237" t="s">
        <v>79</v>
      </c>
    </row>
    <row r="7" spans="1:16" ht="15.75">
      <c r="A7" s="36">
        <v>1</v>
      </c>
      <c r="B7" s="45" t="s">
        <v>51</v>
      </c>
      <c r="C7" s="240"/>
      <c r="D7" s="238"/>
      <c r="E7" s="238"/>
      <c r="F7" s="238"/>
      <c r="G7" s="238"/>
      <c r="H7" s="238"/>
      <c r="I7" s="238"/>
      <c r="J7" s="238"/>
      <c r="K7" s="239"/>
    </row>
    <row r="8" spans="1:16">
      <c r="A8" s="43">
        <v>2</v>
      </c>
      <c r="B8" s="12" t="s">
        <v>52</v>
      </c>
      <c r="C8" s="84"/>
      <c r="D8" s="7"/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53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70</v>
      </c>
      <c r="C10" s="84">
        <v>60</v>
      </c>
      <c r="D10" s="7">
        <v>30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54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41">
        <v>197</v>
      </c>
      <c r="D12" s="15">
        <v>382</v>
      </c>
      <c r="E12" s="17">
        <v>446</v>
      </c>
      <c r="F12" s="17">
        <v>6834</v>
      </c>
      <c r="G12" s="10"/>
      <c r="H12" s="10"/>
      <c r="I12" s="10"/>
      <c r="J12" s="10"/>
      <c r="K12" s="25"/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>
        <v>109</v>
      </c>
      <c r="D14" s="17">
        <v>210</v>
      </c>
      <c r="E14" s="17"/>
      <c r="F14" s="17"/>
      <c r="G14" s="17"/>
      <c r="H14" s="17"/>
      <c r="I14" s="17"/>
      <c r="J14" s="17"/>
      <c r="K14" s="25"/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/>
      <c r="D16" s="17"/>
      <c r="E16" s="17"/>
      <c r="F16" s="17"/>
      <c r="G16" s="17"/>
      <c r="H16" s="17"/>
      <c r="I16" s="17"/>
      <c r="J16" s="17"/>
      <c r="K16" s="25"/>
    </row>
    <row r="17" spans="1:11">
      <c r="A17" s="43">
        <v>11</v>
      </c>
      <c r="B17" s="12" t="s">
        <v>31</v>
      </c>
      <c r="C17" s="26">
        <v>177</v>
      </c>
      <c r="D17" s="26">
        <v>400</v>
      </c>
      <c r="E17" s="27"/>
      <c r="F17" s="27"/>
      <c r="G17" s="27"/>
      <c r="H17" s="27"/>
      <c r="I17" s="27"/>
      <c r="J17" s="27"/>
      <c r="K17" s="25"/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2249</v>
      </c>
      <c r="E19" s="14">
        <v>401</v>
      </c>
      <c r="F19" s="24">
        <v>3862</v>
      </c>
      <c r="G19" s="13">
        <v>206</v>
      </c>
      <c r="H19" s="13">
        <v>1315</v>
      </c>
      <c r="I19" s="13">
        <v>32</v>
      </c>
      <c r="J19" s="13">
        <v>388</v>
      </c>
      <c r="K19" s="25"/>
    </row>
    <row r="20" spans="1:11">
      <c r="A20" s="43">
        <v>14</v>
      </c>
      <c r="B20" s="12" t="s">
        <v>71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36</v>
      </c>
      <c r="C21" s="17"/>
      <c r="D21" s="14"/>
      <c r="E21" s="14"/>
      <c r="F21" s="14"/>
      <c r="G21" s="14"/>
      <c r="H21" s="14"/>
      <c r="I21" s="14"/>
      <c r="J21" s="14"/>
      <c r="K21" s="25"/>
    </row>
    <row r="22" spans="1:11">
      <c r="A22" s="43">
        <v>16</v>
      </c>
      <c r="B22" s="12" t="s">
        <v>97</v>
      </c>
      <c r="C22" s="17"/>
      <c r="D22" s="14"/>
      <c r="E22" s="14"/>
      <c r="F22" s="14"/>
      <c r="G22" s="14"/>
      <c r="H22" s="14"/>
      <c r="I22" s="14"/>
      <c r="J22" s="14"/>
      <c r="K22" s="25"/>
    </row>
    <row r="23" spans="1:11">
      <c r="A23" s="43">
        <v>17</v>
      </c>
      <c r="B23" s="12" t="s">
        <v>72</v>
      </c>
      <c r="C23" s="17"/>
      <c r="D23" s="14"/>
      <c r="E23" s="14"/>
      <c r="F23" s="14"/>
      <c r="G23" s="14"/>
      <c r="H23" s="14"/>
      <c r="I23" s="14"/>
      <c r="J23" s="14"/>
      <c r="K23" s="25"/>
    </row>
    <row r="24" spans="1:11">
      <c r="A24" s="43">
        <v>18</v>
      </c>
      <c r="B24" s="12" t="s">
        <v>112</v>
      </c>
      <c r="C24" s="84"/>
      <c r="D24" s="7"/>
      <c r="E24" s="7"/>
      <c r="F24" s="7"/>
      <c r="G24" s="7"/>
      <c r="H24" s="7"/>
      <c r="I24" s="7"/>
      <c r="J24" s="7"/>
      <c r="K24" s="25"/>
    </row>
    <row r="25" spans="1:11">
      <c r="A25" s="43">
        <v>19</v>
      </c>
      <c r="B25" s="12" t="s">
        <v>113</v>
      </c>
      <c r="C25" s="242"/>
      <c r="D25" s="243"/>
      <c r="E25" s="214"/>
      <c r="F25" s="243"/>
      <c r="G25" s="243"/>
      <c r="H25" s="243"/>
      <c r="I25" s="214"/>
      <c r="J25" s="243"/>
      <c r="K25" s="214"/>
    </row>
    <row r="26" spans="1:11">
      <c r="A26" s="43">
        <v>20</v>
      </c>
      <c r="B26" s="12" t="s">
        <v>109</v>
      </c>
      <c r="C26" s="244"/>
      <c r="D26" s="93"/>
      <c r="E26" s="101"/>
      <c r="F26" s="103"/>
      <c r="G26" s="103"/>
      <c r="H26" s="103"/>
      <c r="I26" s="103"/>
      <c r="J26" s="103"/>
      <c r="K26" s="208"/>
    </row>
    <row r="27" spans="1:11">
      <c r="A27" s="43">
        <v>21</v>
      </c>
      <c r="B27" s="12" t="s">
        <v>129</v>
      </c>
      <c r="C27" s="100"/>
      <c r="D27" s="101"/>
      <c r="E27" s="93"/>
      <c r="F27" s="93"/>
      <c r="G27" s="93"/>
      <c r="H27" s="93"/>
      <c r="I27" s="93"/>
      <c r="J27" s="93"/>
      <c r="K27" s="208"/>
    </row>
    <row r="28" spans="1:11">
      <c r="A28" s="43">
        <v>22</v>
      </c>
      <c r="B28" s="12" t="s">
        <v>110</v>
      </c>
      <c r="C28" s="242"/>
      <c r="D28" s="243"/>
      <c r="E28" s="214"/>
      <c r="F28" s="214"/>
      <c r="G28" s="214"/>
      <c r="H28" s="214"/>
      <c r="I28" s="214"/>
      <c r="J28" s="243"/>
      <c r="K28" s="214"/>
    </row>
    <row r="29" spans="1:11">
      <c r="A29" s="43">
        <v>23</v>
      </c>
      <c r="B29" s="12" t="s">
        <v>38</v>
      </c>
      <c r="C29" s="244"/>
      <c r="D29" s="163"/>
      <c r="E29" s="93"/>
      <c r="F29" s="163"/>
      <c r="G29" s="163"/>
      <c r="H29" s="163"/>
      <c r="I29" s="163"/>
      <c r="J29" s="163"/>
      <c r="K29" s="207"/>
    </row>
    <row r="30" spans="1:11">
      <c r="A30" s="224">
        <v>24</v>
      </c>
      <c r="B30" s="16" t="s">
        <v>39</v>
      </c>
      <c r="C30" s="245">
        <f>SUM(C7:C29)</f>
        <v>1393</v>
      </c>
      <c r="D30" s="245">
        <f t="shared" ref="D30:K30" si="0">SUM(D7:D29)</f>
        <v>3291</v>
      </c>
      <c r="E30" s="245">
        <f t="shared" si="0"/>
        <v>847</v>
      </c>
      <c r="F30" s="245">
        <f t="shared" si="0"/>
        <v>10696</v>
      </c>
      <c r="G30" s="245">
        <f t="shared" si="0"/>
        <v>206</v>
      </c>
      <c r="H30" s="245">
        <f t="shared" si="0"/>
        <v>1315</v>
      </c>
      <c r="I30" s="245">
        <f t="shared" si="0"/>
        <v>32</v>
      </c>
      <c r="J30" s="245">
        <f t="shared" si="0"/>
        <v>388</v>
      </c>
      <c r="K30" s="245">
        <f t="shared" si="0"/>
        <v>0</v>
      </c>
    </row>
    <row r="31" spans="1:11">
      <c r="A31" s="224">
        <v>25</v>
      </c>
      <c r="B31" s="12" t="s">
        <v>40</v>
      </c>
      <c r="C31" s="25">
        <v>120</v>
      </c>
      <c r="D31" s="25">
        <v>310</v>
      </c>
      <c r="E31" s="25"/>
      <c r="F31" s="25"/>
      <c r="G31" s="25">
        <v>30</v>
      </c>
      <c r="H31" s="25">
        <v>138</v>
      </c>
      <c r="I31" s="25"/>
      <c r="J31" s="25"/>
      <c r="K31" s="25"/>
    </row>
    <row r="32" spans="1:11">
      <c r="A32" s="224">
        <v>26</v>
      </c>
      <c r="B32" s="12" t="s">
        <v>114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24">
        <v>27</v>
      </c>
      <c r="B33" s="16" t="s">
        <v>42</v>
      </c>
      <c r="C33" s="25">
        <f>SUM(C30:C32)</f>
        <v>1513</v>
      </c>
      <c r="D33" s="25">
        <f t="shared" ref="D33:K33" si="1">SUM(D30:D32)</f>
        <v>3601</v>
      </c>
      <c r="E33" s="25">
        <f t="shared" si="1"/>
        <v>847</v>
      </c>
      <c r="F33" s="25">
        <f t="shared" si="1"/>
        <v>10696</v>
      </c>
      <c r="G33" s="25">
        <f t="shared" si="1"/>
        <v>236</v>
      </c>
      <c r="H33" s="25">
        <f t="shared" si="1"/>
        <v>1453</v>
      </c>
      <c r="I33" s="25">
        <f t="shared" si="1"/>
        <v>32</v>
      </c>
      <c r="J33" s="25">
        <f t="shared" si="1"/>
        <v>388</v>
      </c>
      <c r="K33" s="25">
        <f t="shared" si="1"/>
        <v>0</v>
      </c>
    </row>
    <row r="34" spans="1:11">
      <c r="A34" s="224">
        <v>28</v>
      </c>
      <c r="B34" s="16">
        <v>2018</v>
      </c>
      <c r="C34" s="25">
        <v>1791</v>
      </c>
      <c r="D34" s="25">
        <v>3105</v>
      </c>
      <c r="E34" s="25">
        <v>891</v>
      </c>
      <c r="F34" s="25">
        <v>7808</v>
      </c>
      <c r="G34" s="25">
        <v>140</v>
      </c>
      <c r="H34" s="25">
        <v>1496</v>
      </c>
      <c r="I34" s="25"/>
      <c r="J34" s="25"/>
      <c r="K34" s="25">
        <v>233</v>
      </c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C12" sqref="C12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85" t="s">
        <v>73</v>
      </c>
      <c r="B2" s="285"/>
      <c r="C2" s="285"/>
      <c r="D2" s="285"/>
    </row>
    <row r="3" spans="1:5" ht="20.25" customHeight="1">
      <c r="A3" s="285" t="s">
        <v>126</v>
      </c>
      <c r="B3" s="285"/>
      <c r="C3" s="285"/>
      <c r="D3" s="285"/>
    </row>
    <row r="4" spans="1:5" ht="19.5" customHeight="1">
      <c r="A4" s="293" t="s">
        <v>144</v>
      </c>
      <c r="B4" s="293"/>
      <c r="C4" s="293"/>
      <c r="D4" s="293"/>
      <c r="E4" s="1"/>
    </row>
    <row r="5" spans="1:5" ht="15.75">
      <c r="A5" s="3"/>
      <c r="B5" s="3"/>
      <c r="C5" s="3"/>
      <c r="D5" s="72" t="s">
        <v>74</v>
      </c>
    </row>
    <row r="6" spans="1:5" ht="15.75">
      <c r="A6" s="32" t="s">
        <v>9</v>
      </c>
      <c r="B6" s="32" t="s">
        <v>10</v>
      </c>
      <c r="C6" s="32" t="s">
        <v>75</v>
      </c>
      <c r="D6" s="73" t="s">
        <v>75</v>
      </c>
    </row>
    <row r="7" spans="1:5" ht="15.75">
      <c r="A7" s="74"/>
      <c r="B7" s="35"/>
      <c r="C7" s="82" t="s">
        <v>108</v>
      </c>
      <c r="D7" s="40" t="s">
        <v>137</v>
      </c>
    </row>
    <row r="8" spans="1:5" ht="19.5" customHeight="1">
      <c r="A8" s="40">
        <v>1</v>
      </c>
      <c r="B8" s="75" t="s">
        <v>51</v>
      </c>
      <c r="C8" s="40"/>
      <c r="D8" s="40"/>
    </row>
    <row r="9" spans="1:5" ht="20.25" customHeight="1">
      <c r="A9" s="44">
        <v>2</v>
      </c>
      <c r="B9" s="45" t="s">
        <v>52</v>
      </c>
      <c r="C9" s="44"/>
      <c r="D9" s="44"/>
    </row>
    <row r="10" spans="1:5" ht="20.25" customHeight="1">
      <c r="A10" s="44">
        <v>3</v>
      </c>
      <c r="B10" s="45" t="s">
        <v>53</v>
      </c>
      <c r="C10" s="44"/>
      <c r="D10" s="44"/>
    </row>
    <row r="11" spans="1:5" ht="21" customHeight="1">
      <c r="A11" s="44">
        <v>4</v>
      </c>
      <c r="B11" s="45" t="s">
        <v>25</v>
      </c>
      <c r="C11" s="44"/>
      <c r="D11" s="44">
        <v>2</v>
      </c>
    </row>
    <row r="12" spans="1:5" ht="21" customHeight="1">
      <c r="A12" s="44">
        <v>5</v>
      </c>
      <c r="B12" s="45" t="s">
        <v>54</v>
      </c>
      <c r="C12" s="76"/>
      <c r="D12" s="76"/>
    </row>
    <row r="13" spans="1:5" ht="20.25" customHeight="1">
      <c r="A13" s="44">
        <v>6</v>
      </c>
      <c r="B13" s="45" t="s">
        <v>26</v>
      </c>
      <c r="C13" s="44"/>
      <c r="D13" s="44">
        <v>1</v>
      </c>
    </row>
    <row r="14" spans="1:5" ht="21.75" customHeight="1">
      <c r="A14" s="44">
        <v>7</v>
      </c>
      <c r="B14" s="45" t="s">
        <v>27</v>
      </c>
      <c r="C14" s="44"/>
      <c r="D14" s="44"/>
      <c r="E14" t="s">
        <v>76</v>
      </c>
    </row>
    <row r="15" spans="1:5" ht="20.25" customHeight="1">
      <c r="A15" s="44">
        <v>8</v>
      </c>
      <c r="B15" s="45" t="s">
        <v>28</v>
      </c>
      <c r="C15" s="44"/>
      <c r="D15" s="44">
        <v>1</v>
      </c>
    </row>
    <row r="16" spans="1:5" ht="22.5" customHeight="1">
      <c r="A16" s="44">
        <v>9</v>
      </c>
      <c r="B16" s="45" t="s">
        <v>29</v>
      </c>
      <c r="C16" s="44"/>
      <c r="D16" s="44"/>
    </row>
    <row r="17" spans="1:6" ht="22.5" customHeight="1">
      <c r="A17" s="44">
        <v>10</v>
      </c>
      <c r="B17" s="45" t="s">
        <v>30</v>
      </c>
      <c r="C17" s="44"/>
      <c r="D17" s="44">
        <v>1</v>
      </c>
    </row>
    <row r="18" spans="1:6" ht="19.5" customHeight="1">
      <c r="A18" s="44">
        <v>11</v>
      </c>
      <c r="B18" s="45" t="s">
        <v>31</v>
      </c>
      <c r="C18" s="44"/>
      <c r="D18" s="44"/>
    </row>
    <row r="19" spans="1:6" ht="21" customHeight="1">
      <c r="A19" s="44">
        <v>12</v>
      </c>
      <c r="B19" s="45" t="s">
        <v>32</v>
      </c>
      <c r="C19" s="44"/>
      <c r="D19" s="44"/>
    </row>
    <row r="20" spans="1:6" ht="21.75" customHeight="1">
      <c r="A20" s="44">
        <v>13</v>
      </c>
      <c r="B20" s="77" t="s">
        <v>33</v>
      </c>
      <c r="C20" s="76"/>
      <c r="D20" s="76"/>
    </row>
    <row r="21" spans="1:6" ht="22.5" customHeight="1">
      <c r="A21" s="44">
        <v>14</v>
      </c>
      <c r="B21" s="45" t="s">
        <v>34</v>
      </c>
      <c r="C21" s="44"/>
      <c r="D21" s="44"/>
    </row>
    <row r="22" spans="1:6" ht="22.5" customHeight="1">
      <c r="A22" s="44">
        <v>15</v>
      </c>
      <c r="B22" s="45" t="s">
        <v>129</v>
      </c>
      <c r="C22" s="44"/>
      <c r="D22" s="44"/>
      <c r="E22" s="78"/>
      <c r="F22" s="1"/>
    </row>
    <row r="23" spans="1:6" ht="15.75">
      <c r="A23" s="44">
        <v>16</v>
      </c>
      <c r="B23" s="45" t="s">
        <v>35</v>
      </c>
      <c r="C23" s="44"/>
      <c r="D23" s="44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A4" workbookViewId="0">
      <selection activeCell="E23" sqref="E2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83" t="s">
        <v>82</v>
      </c>
      <c r="G1" s="83"/>
      <c r="H1" s="83"/>
      <c r="I1" s="83"/>
      <c r="J1" s="83"/>
      <c r="K1" s="83"/>
      <c r="L1" s="61"/>
    </row>
    <row r="2" spans="1:12">
      <c r="B2" s="62"/>
      <c r="C2" s="63" t="s">
        <v>127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18">
      <c r="D3" s="61" t="s">
        <v>145</v>
      </c>
      <c r="E3" s="61"/>
      <c r="F3" s="61"/>
      <c r="I3" s="61"/>
      <c r="J3" s="61"/>
    </row>
    <row r="4" spans="1:12">
      <c r="A4" s="65"/>
      <c r="B4" s="66"/>
      <c r="C4" s="215"/>
      <c r="D4" s="294" t="s">
        <v>138</v>
      </c>
      <c r="E4" s="294"/>
      <c r="F4" s="294"/>
      <c r="G4" s="294"/>
      <c r="H4" s="295"/>
      <c r="I4" s="296" t="s">
        <v>140</v>
      </c>
      <c r="J4" s="297"/>
      <c r="K4" s="216" t="s">
        <v>83</v>
      </c>
      <c r="L4" s="217"/>
    </row>
    <row r="5" spans="1:12">
      <c r="A5" s="67" t="s">
        <v>9</v>
      </c>
      <c r="B5" s="68" t="s">
        <v>10</v>
      </c>
      <c r="C5" s="218" t="s">
        <v>43</v>
      </c>
      <c r="D5" s="119" t="s">
        <v>84</v>
      </c>
      <c r="E5" s="119" t="s">
        <v>136</v>
      </c>
      <c r="F5" s="119" t="s">
        <v>85</v>
      </c>
      <c r="G5" s="120" t="s">
        <v>86</v>
      </c>
      <c r="H5" s="203" t="s">
        <v>87</v>
      </c>
      <c r="I5" s="204" t="s">
        <v>88</v>
      </c>
      <c r="J5" s="205" t="s">
        <v>89</v>
      </c>
      <c r="K5" s="218" t="s">
        <v>20</v>
      </c>
      <c r="L5" s="218" t="s">
        <v>90</v>
      </c>
    </row>
    <row r="6" spans="1:12">
      <c r="A6" s="69" t="s">
        <v>18</v>
      </c>
      <c r="B6" s="69"/>
      <c r="C6" s="219" t="s">
        <v>91</v>
      </c>
      <c r="D6" s="121" t="s">
        <v>92</v>
      </c>
      <c r="E6" s="121" t="s">
        <v>132</v>
      </c>
      <c r="F6" s="121" t="s">
        <v>93</v>
      </c>
      <c r="G6" s="121" t="s">
        <v>94</v>
      </c>
      <c r="H6" s="122" t="s">
        <v>95</v>
      </c>
      <c r="I6" s="143" t="s">
        <v>139</v>
      </c>
      <c r="J6" s="142" t="s">
        <v>131</v>
      </c>
      <c r="K6" s="220"/>
      <c r="L6" s="221" t="s">
        <v>96</v>
      </c>
    </row>
    <row r="7" spans="1:12">
      <c r="A7" s="41">
        <v>1</v>
      </c>
      <c r="B7" s="41" t="s">
        <v>51</v>
      </c>
      <c r="C7" s="206"/>
      <c r="D7" s="92">
        <v>1207</v>
      </c>
      <c r="E7" s="92"/>
      <c r="F7" s="222"/>
      <c r="G7" s="222"/>
      <c r="H7" s="222"/>
      <c r="I7" s="222"/>
      <c r="J7" s="222"/>
      <c r="K7" s="222"/>
      <c r="L7" s="222"/>
    </row>
    <row r="8" spans="1:12">
      <c r="A8" s="43">
        <v>2</v>
      </c>
      <c r="B8" s="43" t="s">
        <v>52</v>
      </c>
      <c r="C8" s="206"/>
      <c r="D8" s="92">
        <v>1718</v>
      </c>
      <c r="E8" s="92"/>
      <c r="F8" s="222"/>
      <c r="G8" s="222"/>
      <c r="H8" s="222"/>
      <c r="I8" s="222"/>
      <c r="J8" s="222"/>
      <c r="K8" s="222"/>
      <c r="L8" s="222"/>
    </row>
    <row r="9" spans="1:12">
      <c r="A9" s="43">
        <v>3</v>
      </c>
      <c r="B9" s="43" t="s">
        <v>53</v>
      </c>
      <c r="C9" s="206"/>
      <c r="D9" s="92">
        <v>1202</v>
      </c>
      <c r="E9" s="92"/>
      <c r="F9" s="222">
        <v>300</v>
      </c>
      <c r="G9" s="222"/>
      <c r="H9" s="222"/>
      <c r="I9" s="222"/>
      <c r="J9" s="222"/>
      <c r="K9" s="222"/>
      <c r="L9" s="222"/>
    </row>
    <row r="10" spans="1:12">
      <c r="A10" s="43">
        <v>4</v>
      </c>
      <c r="B10" s="43" t="s">
        <v>70</v>
      </c>
      <c r="C10" s="206"/>
      <c r="D10" s="92">
        <v>444</v>
      </c>
      <c r="E10" s="92">
        <v>670</v>
      </c>
      <c r="F10" s="222">
        <v>175</v>
      </c>
      <c r="G10" s="222"/>
      <c r="H10" s="222"/>
      <c r="I10" s="222">
        <v>50</v>
      </c>
      <c r="J10" s="222"/>
      <c r="K10" s="222"/>
      <c r="L10" s="222"/>
    </row>
    <row r="11" spans="1:12">
      <c r="A11" s="43">
        <v>5</v>
      </c>
      <c r="B11" s="43" t="s">
        <v>54</v>
      </c>
      <c r="C11" s="206"/>
      <c r="D11" s="92">
        <v>483</v>
      </c>
      <c r="E11" s="92">
        <v>2581</v>
      </c>
      <c r="F11" s="222">
        <v>305</v>
      </c>
      <c r="G11" s="222"/>
      <c r="H11" s="222">
        <v>250</v>
      </c>
      <c r="I11" s="222"/>
      <c r="J11" s="222"/>
      <c r="K11" s="222"/>
      <c r="L11" s="222"/>
    </row>
    <row r="12" spans="1:12">
      <c r="A12" s="43">
        <v>6</v>
      </c>
      <c r="B12" s="43" t="s">
        <v>26</v>
      </c>
      <c r="C12" s="206"/>
      <c r="D12" s="113">
        <v>286</v>
      </c>
      <c r="E12" s="113"/>
      <c r="F12" s="222"/>
      <c r="G12" s="222"/>
      <c r="H12" s="222"/>
      <c r="I12" s="222"/>
      <c r="J12" s="222"/>
      <c r="K12" s="222"/>
      <c r="L12" s="222"/>
    </row>
    <row r="13" spans="1:12">
      <c r="A13" s="43">
        <v>7</v>
      </c>
      <c r="B13" s="43" t="s">
        <v>27</v>
      </c>
      <c r="C13" s="209"/>
      <c r="D13" s="118">
        <v>1109</v>
      </c>
      <c r="E13" s="118">
        <v>70</v>
      </c>
      <c r="F13" s="222">
        <v>27</v>
      </c>
      <c r="G13" s="222"/>
      <c r="H13" s="222"/>
      <c r="I13" s="222"/>
      <c r="J13" s="222">
        <v>267</v>
      </c>
      <c r="K13" s="222"/>
      <c r="L13" s="222"/>
    </row>
    <row r="14" spans="1:12">
      <c r="A14" s="43">
        <v>8</v>
      </c>
      <c r="B14" s="43" t="s">
        <v>28</v>
      </c>
      <c r="C14" s="210"/>
      <c r="D14" s="115">
        <v>2135</v>
      </c>
      <c r="E14" s="115"/>
      <c r="F14" s="222"/>
      <c r="G14" s="222"/>
      <c r="H14" s="222"/>
      <c r="I14" s="222"/>
      <c r="J14" s="222"/>
      <c r="K14" s="222"/>
      <c r="L14" s="222"/>
    </row>
    <row r="15" spans="1:12">
      <c r="A15" s="43">
        <v>9</v>
      </c>
      <c r="B15" s="43" t="s">
        <v>29</v>
      </c>
      <c r="C15" s="209"/>
      <c r="D15" s="118">
        <v>2540</v>
      </c>
      <c r="E15" s="118"/>
      <c r="F15" s="222"/>
      <c r="G15" s="222"/>
      <c r="H15" s="222"/>
      <c r="I15" s="222"/>
      <c r="J15" s="222"/>
      <c r="K15" s="222"/>
      <c r="L15" s="222"/>
    </row>
    <row r="16" spans="1:12">
      <c r="A16" s="43">
        <v>10</v>
      </c>
      <c r="B16" s="43" t="s">
        <v>30</v>
      </c>
      <c r="C16" s="210"/>
      <c r="D16" s="115">
        <v>114</v>
      </c>
      <c r="E16" s="115">
        <v>2360</v>
      </c>
      <c r="F16" s="222">
        <v>96</v>
      </c>
      <c r="G16" s="222"/>
      <c r="H16" s="222"/>
      <c r="I16" s="222">
        <v>588</v>
      </c>
      <c r="J16" s="222"/>
      <c r="K16" s="222"/>
      <c r="L16" s="222"/>
    </row>
    <row r="17" spans="1:12">
      <c r="A17" s="43">
        <v>11</v>
      </c>
      <c r="B17" s="43" t="s">
        <v>31</v>
      </c>
      <c r="C17" s="209"/>
      <c r="D17" s="118"/>
      <c r="E17" s="118"/>
      <c r="F17" s="222">
        <v>1600</v>
      </c>
      <c r="G17" s="222"/>
      <c r="H17" s="222"/>
      <c r="I17" s="222"/>
      <c r="J17" s="222"/>
      <c r="K17" s="222"/>
      <c r="L17" s="222"/>
    </row>
    <row r="18" spans="1:12">
      <c r="A18" s="43">
        <v>12</v>
      </c>
      <c r="B18" s="43" t="s">
        <v>32</v>
      </c>
      <c r="C18" s="210"/>
      <c r="D18" s="115">
        <v>855</v>
      </c>
      <c r="E18" s="115">
        <v>1046</v>
      </c>
      <c r="F18" s="222"/>
      <c r="G18" s="222"/>
      <c r="H18" s="222"/>
      <c r="I18" s="222"/>
      <c r="J18" s="222"/>
      <c r="K18" s="222"/>
      <c r="L18" s="222"/>
    </row>
    <row r="19" spans="1:12">
      <c r="A19" s="43">
        <v>13</v>
      </c>
      <c r="B19" s="70" t="s">
        <v>33</v>
      </c>
      <c r="C19" s="211"/>
      <c r="D19" s="115">
        <v>2190</v>
      </c>
      <c r="E19" s="115">
        <v>3300</v>
      </c>
      <c r="F19" s="222">
        <v>2800</v>
      </c>
      <c r="G19" s="222"/>
      <c r="H19" s="222"/>
      <c r="I19" s="222"/>
      <c r="J19" s="222"/>
      <c r="K19" s="222"/>
      <c r="L19" s="222"/>
    </row>
    <row r="20" spans="1:12">
      <c r="A20" s="43">
        <v>15</v>
      </c>
      <c r="B20" s="43" t="s">
        <v>71</v>
      </c>
      <c r="C20" s="212"/>
      <c r="D20" s="124">
        <v>385</v>
      </c>
      <c r="E20" s="251">
        <v>1094</v>
      </c>
      <c r="F20" s="222">
        <v>398</v>
      </c>
      <c r="G20" s="222"/>
      <c r="H20" s="222"/>
      <c r="I20" s="222"/>
      <c r="J20" s="222"/>
      <c r="K20" s="222">
        <v>150</v>
      </c>
      <c r="L20" s="222">
        <v>150</v>
      </c>
    </row>
    <row r="21" spans="1:12">
      <c r="A21" s="43">
        <v>16</v>
      </c>
      <c r="B21" s="43" t="s">
        <v>36</v>
      </c>
      <c r="C21" s="213"/>
      <c r="D21" s="93">
        <v>14</v>
      </c>
      <c r="E21" s="93"/>
      <c r="F21" s="222"/>
      <c r="G21" s="222"/>
      <c r="H21" s="222"/>
      <c r="I21" s="222"/>
      <c r="J21" s="222"/>
      <c r="K21" s="222"/>
      <c r="L21" s="222"/>
    </row>
    <row r="22" spans="1:12">
      <c r="A22" s="43">
        <v>17</v>
      </c>
      <c r="B22" s="43" t="s">
        <v>106</v>
      </c>
      <c r="C22" s="213"/>
      <c r="D22" s="93">
        <v>346</v>
      </c>
      <c r="E22" s="93"/>
      <c r="F22" s="222">
        <v>75</v>
      </c>
      <c r="G22" s="222"/>
      <c r="H22" s="222"/>
      <c r="I22" s="222"/>
      <c r="J22" s="222"/>
      <c r="K22" s="222"/>
      <c r="L22" s="222"/>
    </row>
    <row r="23" spans="1:12">
      <c r="A23" s="43">
        <v>18</v>
      </c>
      <c r="B23" s="12" t="s">
        <v>97</v>
      </c>
      <c r="C23" s="213"/>
      <c r="D23" s="93">
        <v>344</v>
      </c>
      <c r="E23" s="93"/>
      <c r="F23" s="222"/>
      <c r="G23" s="222"/>
      <c r="H23" s="222"/>
      <c r="I23" s="222"/>
      <c r="J23" s="222"/>
      <c r="K23" s="222"/>
      <c r="L23" s="222"/>
    </row>
    <row r="24" spans="1:12">
      <c r="A24" s="43">
        <v>19</v>
      </c>
      <c r="B24" s="43" t="s">
        <v>102</v>
      </c>
      <c r="C24" s="206"/>
      <c r="D24" s="92">
        <v>474</v>
      </c>
      <c r="E24" s="92">
        <v>340</v>
      </c>
      <c r="F24" s="222"/>
      <c r="G24" s="222"/>
      <c r="H24" s="222"/>
      <c r="I24" s="222"/>
      <c r="J24" s="222"/>
      <c r="K24" s="222"/>
      <c r="L24" s="222"/>
    </row>
    <row r="25" spans="1:12">
      <c r="A25" s="43">
        <v>20</v>
      </c>
      <c r="B25" s="43" t="s">
        <v>109</v>
      </c>
      <c r="C25" s="206"/>
      <c r="D25" s="92">
        <v>1254</v>
      </c>
      <c r="E25" s="92">
        <v>650</v>
      </c>
      <c r="F25" s="222">
        <v>1900</v>
      </c>
      <c r="G25" s="222"/>
      <c r="H25" s="222"/>
      <c r="I25" s="222"/>
      <c r="J25" s="222"/>
      <c r="K25" s="222"/>
      <c r="L25" s="222"/>
    </row>
    <row r="26" spans="1:12">
      <c r="A26" s="43">
        <v>21</v>
      </c>
      <c r="B26" s="43" t="s">
        <v>128</v>
      </c>
      <c r="C26" s="206"/>
      <c r="D26" s="92"/>
      <c r="E26" s="92"/>
      <c r="F26" s="222"/>
      <c r="G26" s="222"/>
      <c r="H26" s="222"/>
      <c r="I26" s="222"/>
      <c r="J26" s="222"/>
      <c r="K26" s="222"/>
      <c r="L26" s="222"/>
    </row>
    <row r="27" spans="1:12">
      <c r="A27" s="43">
        <v>22</v>
      </c>
      <c r="B27" s="43" t="s">
        <v>110</v>
      </c>
      <c r="C27" s="206"/>
      <c r="D27" s="92">
        <v>287.5</v>
      </c>
      <c r="E27" s="92"/>
      <c r="F27" s="222"/>
      <c r="G27" s="222"/>
      <c r="H27" s="222"/>
      <c r="I27" s="222"/>
      <c r="J27" s="222"/>
      <c r="K27" s="222"/>
      <c r="L27" s="222"/>
    </row>
    <row r="28" spans="1:12">
      <c r="A28" s="43">
        <v>23</v>
      </c>
      <c r="B28" s="43" t="s">
        <v>72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43">
        <v>24</v>
      </c>
      <c r="B29" s="43" t="s">
        <v>38</v>
      </c>
      <c r="C29" s="213"/>
      <c r="D29" s="191">
        <v>201</v>
      </c>
      <c r="E29" s="191"/>
      <c r="F29" s="222"/>
      <c r="G29" s="222"/>
      <c r="H29" s="222"/>
      <c r="I29" s="222"/>
      <c r="J29" s="222"/>
      <c r="K29" s="222"/>
      <c r="L29" s="222"/>
    </row>
    <row r="30" spans="1:12">
      <c r="A30" s="43">
        <v>25</v>
      </c>
      <c r="B30" s="71" t="s">
        <v>39</v>
      </c>
      <c r="C30" s="93">
        <f>SUM(C7:C29)</f>
        <v>0</v>
      </c>
      <c r="D30" s="93">
        <f>SUM(D7:D29)</f>
        <v>17588.5</v>
      </c>
      <c r="E30" s="93">
        <f>SUM(E7:E29)</f>
        <v>12111</v>
      </c>
      <c r="F30" s="93">
        <f t="shared" ref="F30:L30" si="0">SUM(F7:F29)</f>
        <v>7676</v>
      </c>
      <c r="G30" s="93">
        <f t="shared" si="0"/>
        <v>0</v>
      </c>
      <c r="H30" s="93">
        <f t="shared" si="0"/>
        <v>250</v>
      </c>
      <c r="I30" s="93">
        <f t="shared" si="0"/>
        <v>638</v>
      </c>
      <c r="J30" s="93">
        <f t="shared" si="0"/>
        <v>267</v>
      </c>
      <c r="K30" s="93">
        <f t="shared" si="0"/>
        <v>150</v>
      </c>
      <c r="L30" s="93">
        <f t="shared" si="0"/>
        <v>150</v>
      </c>
    </row>
    <row r="31" spans="1:12">
      <c r="A31" s="43">
        <v>26</v>
      </c>
      <c r="B31" s="43" t="s">
        <v>40</v>
      </c>
      <c r="C31" s="214"/>
      <c r="D31" s="214">
        <v>6870</v>
      </c>
      <c r="E31" s="214">
        <v>11259</v>
      </c>
      <c r="F31" s="214">
        <v>1416</v>
      </c>
      <c r="G31" s="214"/>
      <c r="H31" s="214">
        <v>670</v>
      </c>
      <c r="I31" s="214"/>
      <c r="J31" s="214">
        <v>130</v>
      </c>
      <c r="K31" s="214">
        <v>380</v>
      </c>
      <c r="L31" s="214"/>
    </row>
    <row r="32" spans="1:12">
      <c r="A32" s="43">
        <v>27</v>
      </c>
      <c r="B32" s="43" t="s">
        <v>41</v>
      </c>
      <c r="C32" s="101"/>
      <c r="D32" s="163">
        <v>361</v>
      </c>
      <c r="E32" s="163"/>
      <c r="F32" s="222"/>
      <c r="G32" s="222"/>
      <c r="H32" s="222"/>
      <c r="I32" s="222"/>
      <c r="J32" s="222"/>
      <c r="K32" s="222"/>
      <c r="L32" s="222"/>
    </row>
    <row r="33" spans="1:12">
      <c r="A33" s="25">
        <v>28</v>
      </c>
      <c r="B33" s="71" t="s">
        <v>42</v>
      </c>
      <c r="C33" s="223">
        <f>SUM(C30:C32)</f>
        <v>0</v>
      </c>
      <c r="D33" s="25">
        <f t="shared" ref="D33:L33" si="1">SUM(D30:D32)</f>
        <v>24819.5</v>
      </c>
      <c r="E33" s="25">
        <f>SUM(E30:E32)</f>
        <v>23370</v>
      </c>
      <c r="F33" s="223">
        <f t="shared" si="1"/>
        <v>9092</v>
      </c>
      <c r="G33" s="223">
        <f t="shared" si="1"/>
        <v>0</v>
      </c>
      <c r="H33" s="223">
        <f t="shared" si="1"/>
        <v>920</v>
      </c>
      <c r="I33" s="223">
        <f t="shared" si="1"/>
        <v>638</v>
      </c>
      <c r="J33" s="223">
        <f t="shared" si="1"/>
        <v>397</v>
      </c>
      <c r="K33" s="223">
        <f t="shared" si="1"/>
        <v>530</v>
      </c>
      <c r="L33" s="223">
        <f t="shared" si="1"/>
        <v>150</v>
      </c>
    </row>
    <row r="34" spans="1:12">
      <c r="A34" s="25">
        <v>29</v>
      </c>
      <c r="B34" s="71">
        <v>2018</v>
      </c>
      <c r="C34" s="25"/>
      <c r="D34" s="25">
        <v>25113</v>
      </c>
      <c r="E34" s="25">
        <v>4788</v>
      </c>
      <c r="F34" s="25">
        <v>16918</v>
      </c>
      <c r="G34" s="25"/>
      <c r="H34" s="25">
        <v>26074</v>
      </c>
      <c r="I34" s="25">
        <v>683</v>
      </c>
      <c r="J34" s="25">
        <v>218</v>
      </c>
      <c r="K34" s="25">
        <v>878</v>
      </c>
      <c r="L34" s="25">
        <v>200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2019-07-11T04:53:58Z</dcterms:modified>
</cp:coreProperties>
</file>