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<sst xmlns="http://schemas.openxmlformats.org/spreadsheetml/2006/main" count="293" uniqueCount="144">
  <si>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</si>
  <si>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</si>
  <si>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</si>
  <si>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</si>
  <si>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</si>
  <si>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</si>
  <si>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</si>
  <si>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</si>
  <si>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</si>
  <si>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</si>
  <si>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</si>
  <si>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</si>
  <si>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</si>
  <si>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</si>
  <si>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</si>
  <si>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</si>
  <si>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</si>
  <si>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</si>
  <si>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</si>
  <si>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</si>
  <si>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</si>
  <si>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</si>
  <si>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</si>
  <si>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</si>
  <si>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</si>
  <si>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</si>
  <si>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</si>
  <si>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</si>
  <si>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</si>
  <si>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</si>
  <si>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</si>
  <si>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</si>
  <si>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</si>
  <si>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</si>
  <si>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</si>
  <si>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</si>
  <si>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</si>
  <si>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</si>
  <si>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</si>
  <si>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</si>
  <si>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</si>
  <si>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</si>
  <si>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</si>
  <si>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</si>
  <si>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</si>
  <si>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</si>
  <si>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</si>
  <si>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</si>
  <si>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</si>
  <si>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</si>
  <si>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</si>
  <si>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</si>
  <si>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</si>
  <si>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</si>
  <si>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</si>
  <si>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</si>
  <si>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</si>
  <si>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</si>
  <si>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</si>
  <si>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</si>
  <si>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</si>
  <si>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</si>
  <si>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</si>
  <si>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</si>
  <si>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</si>
  <si>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</si>
  <si>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</si>
  <si>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</si>
  <si>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</si>
  <si>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</si>
  <si>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</si>
  <si>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</si>
  <si>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</si>
  <si>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</si>
  <si>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</si>
  <si>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</si>
  <si>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</si>
  <si>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</si>
  <si>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</si>
  <si>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</si>
  <si>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</si>
  <si>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</si>
  <si>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</si>
  <si>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</si>
  <si>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</si>
  <si>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</si>
  <si>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</si>
  <si>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</si>
  <si>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</si>
  <si>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</si>
  <si>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</si>
  <si>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</si>
  <si>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</si>
  <si>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</si>
  <si>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</si>
  <si>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</si>
  <si>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</si>
  <si>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</si>
  <si>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</si>
  <si>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</si>
  <si>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</si>
  <si>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</si>
  <si>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</si>
  <si>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</si>
  <si>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</si>
  <si>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</si>
  <si>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</si>
  <si>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</si>
  <si>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</si>
  <si>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</si>
  <si>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</si>
  <si>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</si>
  <si>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</si>
  <si>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</si>
  <si>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</si>
  <si>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</si>
  <si>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</si>
  <si>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</si>
  <si>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</si>
  <si>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</si>
  <si>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</si>
  <si>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</si>
  <si>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</si>
  <si>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</si>
  <si>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</si>
  <si>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</si>
  <si>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</si>
  <si>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</si>
  <si>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</si>
  <si>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</si>
  <si>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</si>
  <si>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</si>
  <si>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</si>
  <si>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</si>
  <si>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</si>
  <si>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</si>
  <si>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</si>
  <si>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</si>
  <si>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</si>
  <si>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</si>
  <si>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ПЕТРОВСКОГО ГОРОДСКОГО ОКРУГА  НА 30 августа 2023 ГОДА</t>
  </si>
  <si>
    <t>на 30 августа 2023 года</t>
  </si>
  <si>
    <t>на 30 августа   2023 года</t>
  </si>
  <si>
    <t>на 30 августа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</si>
</sst>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4" workbookViewId="0">
      <selection activeCell="L18" sqref="L18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141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124</v>
      </c>
      <c r="D5" s="227"/>
      <c r="E5" s="228" t="s">
        <v>32</v>
      </c>
      <c r="F5" s="229"/>
      <c r="G5" s="228" t="s">
        <v>33</v>
      </c>
      <c r="H5" s="229"/>
      <c r="I5" s="192" t="s">
        <v>129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129</v>
      </c>
      <c r="D7" s="20" t="s">
        <v>123</v>
      </c>
      <c r="E7" s="197" t="s">
        <v>129</v>
      </c>
      <c r="F7" s="20" t="s">
        <v>123</v>
      </c>
      <c r="G7" s="197" t="s">
        <v>129</v>
      </c>
      <c r="H7" s="20" t="s">
        <v>123</v>
      </c>
      <c r="I7" s="21" t="s">
        <v>123</v>
      </c>
      <c r="J7" s="197" t="s">
        <v>129</v>
      </c>
      <c r="K7" s="20" t="s">
        <v>123</v>
      </c>
      <c r="L7" s="197" t="s">
        <v>129</v>
      </c>
      <c r="M7" s="20" t="s">
        <v>123</v>
      </c>
      <c r="N7" s="197" t="s">
        <v>129</v>
      </c>
      <c r="O7" s="20" t="s">
        <v>123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127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126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128</v>
      </c>
      <c r="C17" s="202">
        <f>L17*400/100</f>
        <v>53.6</v>
      </c>
      <c r="D17" s="202">
        <f>M17*400/100</f>
        <v>70.8</v>
      </c>
      <c r="E17" s="202">
        <f>C17*J17/100</f>
        <v>52.527999999999999</v>
      </c>
      <c r="F17" s="202">
        <f>D17*K17/100</f>
        <v>69.384</v>
      </c>
      <c r="G17" s="202">
        <f>E17*N17/3.4</f>
        <v>60.252705882352942</v>
      </c>
      <c r="H17" s="202">
        <f>F17*O17/3.4</f>
        <v>81.628235294117644</v>
      </c>
      <c r="I17" s="203">
        <f>G17-H17</f>
        <v>-21.375529411764703</v>
      </c>
      <c r="J17" s="204">
        <v>98</v>
      </c>
      <c r="K17" s="204">
        <v>98</v>
      </c>
      <c r="L17" s="202">
        <v>13.4</v>
      </c>
      <c r="M17" s="202">
        <v>17.7</v>
      </c>
      <c r="N17" s="202">
        <v>3.9</v>
      </c>
      <c r="O17" s="202">
        <v>4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53.6</v>
      </c>
      <c r="D21" s="210">
        <f t="shared" si="0"/>
        <v>148.488</v>
      </c>
      <c r="E21" s="210">
        <f t="shared" si="0"/>
        <v>52.527999999999999</v>
      </c>
      <c r="F21" s="210">
        <f t="shared" si="0"/>
        <v>145.51824000000002</v>
      </c>
      <c r="G21" s="210">
        <f t="shared" si="0"/>
        <v>60.252705882352942</v>
      </c>
      <c r="H21" s="210">
        <f t="shared" si="0"/>
        <v>166.71944470588238</v>
      </c>
      <c r="I21" s="210">
        <f>G21-H21</f>
        <v>-106.46673882352944</v>
      </c>
      <c r="J21" s="209">
        <f>E21/C21*100</f>
        <v>98</v>
      </c>
      <c r="K21" s="209">
        <f>F21/D21*100</f>
        <v>98.000000000000014</v>
      </c>
      <c r="L21" s="210">
        <f>C21/400*100</f>
        <v>13.4</v>
      </c>
      <c r="M21" s="210">
        <f>D21/868*100</f>
        <v>17.106912442396315</v>
      </c>
      <c r="N21" s="210">
        <f>G21*3.4/E21</f>
        <v>3.9</v>
      </c>
      <c r="O21" s="210">
        <f>H21*3.4/F21</f>
        <v>3.895361241312429</v>
      </c>
    </row>
    <row r="22" spans="1:16">
      <c r="C22" s="10"/>
      <c r="I22" s="27">
        <f>G21-H21</f>
        <v>-106.46673882352944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10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141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107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130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126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131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143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125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130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126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132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133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4" workbookViewId="0">
      <selection activeCell="J23" sqref="J23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136</v>
      </c>
      <c r="E4" s="238"/>
      <c r="F4" s="238"/>
      <c r="G4" s="238"/>
      <c r="H4" s="238"/>
      <c r="I4" s="239" t="s">
        <v>110</v>
      </c>
      <c r="J4" s="239"/>
      <c r="K4" s="240" t="s">
        <v>111</v>
      </c>
      <c r="L4" s="241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137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>
        <v>180</v>
      </c>
      <c r="L9" s="142">
        <v>180</v>
      </c>
      <c r="M9" s="138"/>
      <c r="N9" s="80"/>
    </row>
    <row r="10" spans="1:14">
      <c r="A10" s="143">
        <v>4</v>
      </c>
      <c r="B10" s="166" t="s">
        <v>134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126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622</v>
      </c>
      <c r="L13" s="145">
        <v>363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135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1054</v>
      </c>
      <c r="L17" s="142">
        <v>548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>
        <v>1300</v>
      </c>
      <c r="F18" s="142">
        <v>800</v>
      </c>
      <c r="G18" s="142"/>
      <c r="H18" s="142"/>
      <c r="I18" s="142"/>
      <c r="J18" s="142"/>
      <c r="K18" s="145">
        <v>200</v>
      </c>
      <c r="L18" s="142">
        <v>200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23731</v>
      </c>
      <c r="F25" s="144">
        <f t="shared" si="0"/>
        <v>11965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12373.5</v>
      </c>
      <c r="L25" s="144">
        <f t="shared" si="0"/>
        <v>4955.3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25561</v>
      </c>
      <c r="F28" s="141">
        <f t="shared" si="2"/>
        <v>15067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14323.5</v>
      </c>
      <c r="L28" s="141">
        <f t="shared" ref="L28" si="8">SUM(L25:L27)</f>
        <v>6375.3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15030</v>
      </c>
      <c r="F29" s="147">
        <v>23812</v>
      </c>
      <c r="G29" s="140"/>
      <c r="H29" s="147">
        <v>29262</v>
      </c>
      <c r="I29" s="140">
        <v>0</v>
      </c>
      <c r="J29" s="140"/>
      <c r="K29" s="147">
        <v>8296.9</v>
      </c>
      <c r="L29" s="147">
        <v>4836.8999999999996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view="pageLayout" zoomScaleSheetLayoutView="100" workbookViewId="0">
      <selection activeCell="F17" sqref="F17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120</v>
      </c>
      <c r="M5" s="243"/>
      <c r="N5" s="244"/>
      <c r="O5" s="48" t="s">
        <v>22</v>
      </c>
      <c r="P5" s="242" t="s">
        <v>121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130</v>
      </c>
      <c r="C11" s="42">
        <v>700</v>
      </c>
      <c r="D11" s="42">
        <v>416</v>
      </c>
      <c r="E11" s="215">
        <v>701</v>
      </c>
      <c r="F11" s="129">
        <f t="shared" si="0"/>
        <v>16.850961538461537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1306</v>
      </c>
      <c r="E12" s="63">
        <v>3260</v>
      </c>
      <c r="F12" s="129">
        <f t="shared" si="0"/>
        <v>24.961715160796324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126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3">
        <v>350</v>
      </c>
      <c r="E16" s="63">
        <v>681</v>
      </c>
      <c r="F16" s="129">
        <f t="shared" si="0"/>
        <v>19.457142857142856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3">
        <v>870</v>
      </c>
      <c r="E17" s="63">
        <v>1422.2</v>
      </c>
      <c r="F17" s="217">
        <f t="shared" si="0"/>
        <v>16.347126436781608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138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122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2942</v>
      </c>
      <c r="E27" s="102">
        <f>SUM(E8:E26)</f>
        <v>6064.2</v>
      </c>
      <c r="F27" s="217">
        <f t="shared" si="0"/>
        <v>20.612508497620667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2942</v>
      </c>
      <c r="E30" s="102">
        <f>SUM(E27:E29)</f>
        <v>6064.2</v>
      </c>
      <c r="F30" s="217">
        <f t="shared" si="0"/>
        <v>20.612508497620667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123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topLeftCell="A10" zoomScale="110" zoomScalePageLayoutView="110" workbookViewId="0">
      <selection activeCell="B4" sqref="B4:N4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130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139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2023-08-30T05:01:06Z</dcterms:modified>
</cp:coreProperties>
</file>