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5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K16" i="1"/>
  <c r="J16"/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<sst xmlns="http://schemas.openxmlformats.org/spreadsheetml/2006/main" count="449" uniqueCount="146">
  <si>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</si>
  <si>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</si>
  <si>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</si>
  <si>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</si>
  <si>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</si>
  <si>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</si>
  <si>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</si>
  <si>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</si>
  <si>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</si>
  <si>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</si>
  <si>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</si>
  <si>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</si>
  <si>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</si>
  <si>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</si>
  <si>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</si>
  <si>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</si>
  <si>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</si>
  <si>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</si>
  <si>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</si>
  <si>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</si>
  <si>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</si>
  <si>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</si>
  <si>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</si>
  <si>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</si>
  <si>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</si>
  <si>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</si>
  <si>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</si>
  <si>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</si>
  <si>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</si>
  <si>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</si>
  <si>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</si>
  <si>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</si>
  <si>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</si>
  <si>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</si>
  <si>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</si>
  <si>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</si>
  <si>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</si>
  <si>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</si>
  <si>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</si>
  <si>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</si>
  <si>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</si>
  <si>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</si>
  <si>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</si>
  <si>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</si>
  <si>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</si>
  <si>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</si>
  <si>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</si>
  <si>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</si>
  <si>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</si>
  <si>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</si>
  <si>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</si>
  <si>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</si>
  <si>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</si>
  <si>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</si>
  <si>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</si>
  <si>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</si>
  <si>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</si>
  <si>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</si>
  <si>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</si>
  <si>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</si>
  <si>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</si>
  <si>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</si>
  <si>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</si>
  <si>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</si>
  <si>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</si>
  <si>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</si>
  <si>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</si>
  <si>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</si>
  <si>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</si>
  <si>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</si>
  <si>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</si>
  <si>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</si>
  <si>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</si>
  <si>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</si>
  <si>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</si>
  <si>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</si>
  <si>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</si>
  <si>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</si>
  <si>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</si>
  <si>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</si>
  <si>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</si>
  <si>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</si>
  <si>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</si>
  <si>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</si>
  <si>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</si>
  <si>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</si>
  <si>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</si>
  <si>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</si>
  <si>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</si>
  <si>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</si>
  <si>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</si>
  <si>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</si>
  <si>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</si>
  <si>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</si>
  <si>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</si>
  <si>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</si>
  <si>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</si>
  <si>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</si>
  <si>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</si>
  <si>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</si>
  <si>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</si>
  <si>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</si>
  <si>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</si>
  <si>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</si>
  <si>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</si>
  <si>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</si>
  <si>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</si>
  <si>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</si>
  <si>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</si>
  <si>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</si>
  <si>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</si>
  <si>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</si>
  <si>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</si>
  <si>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</si>
  <si>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</si>
  <si>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</si>
  <si>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</si>
  <si>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</si>
  <si>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</si>
  <si>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</si>
  <si>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</si>
  <si>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</si>
  <si>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</si>
  <si>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</si>
  <si>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</si>
  <si>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</si>
  <si>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</si>
  <si>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</si>
  <si>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</si>
  <si>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</si>
  <si>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</si>
  <si>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</si>
  <si>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</si>
  <si>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</si>
  <si>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</si>
  <si>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</si>
  <si>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</si>
  <si>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</si>
  <si>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</si>
  <si>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</si>
  <si>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</si>
  <si>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</si>
  <si>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на 13 июля 2019 года.</t>
  </si>
  <si>
    <t>на 13  июля   2019 года</t>
  </si>
  <si>
    <t>на 13 июля 2019 года</t>
  </si>
  <si>
    <t>13 июля  2019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</si>
</sst>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164" fontId="25" fillId="4" borderId="11" xfId="0" applyNumberFormat="1" applyFont="1" applyFill="1" applyBorder="1" applyAlignment="1" applyProtection="1">
      <alignment horizontal="center"/>
      <protection hidden="1"/>
    </xf>
    <xf numFmtId="164" fontId="26" fillId="4" borderId="11" xfId="0" applyNumberFormat="1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zoomScale="110" zoomScaleNormal="110" workbookViewId="0">
      <selection activeCell="F22" sqref="F22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12" customHeight="1">
      <c r="A2" s="266" t="s">
        <v>122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</row>
    <row r="3" spans="1:14" ht="11.25" customHeight="1">
      <c r="A3" s="267" t="s">
        <v>145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8" t="s">
        <v>3</v>
      </c>
      <c r="F4" s="269"/>
      <c r="G4" s="86" t="s">
        <v>4</v>
      </c>
      <c r="H4" s="268" t="s">
        <v>5</v>
      </c>
      <c r="I4" s="269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64" t="s">
        <v>12</v>
      </c>
      <c r="F5" s="265"/>
      <c r="G5" s="89" t="s">
        <v>13</v>
      </c>
      <c r="H5" s="264" t="s">
        <v>14</v>
      </c>
      <c r="I5" s="265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5">
        <f>E7</f>
        <v>767</v>
      </c>
      <c r="E7" s="101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6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3739</v>
      </c>
      <c r="E8" s="93">
        <f>уборка1!D8+уборка1!H8+уборка1!P8+уборка1!T8+уборка2!D8+уборка2!H8+уборка2!L8+уборка2!P8+уборка2!T8+уборка2!Z8+уборка2!AD8</f>
        <v>3739</v>
      </c>
      <c r="F8" s="96"/>
      <c r="G8" s="96">
        <f>E8/C8*100</f>
        <v>91.01752677702045</v>
      </c>
      <c r="H8" s="97">
        <f>уборка1!E8+уборка1!I8+уборка1!Q8+уборка1!U8+уборка2!E8+уборка2!I8+уборка2!M8+уборка2!Q8+уборка2!U8+уборка2!AA8+уборка2!AE8</f>
        <v>11395</v>
      </c>
      <c r="I8" s="96"/>
      <c r="J8" s="96" t="e">
        <f t="shared" si="0"/>
        <v>#DIV/0!</v>
      </c>
      <c r="K8" s="98">
        <f t="shared" ref="K8:K34" si="3">H8/E8*10</f>
        <v>30.47606311848088</v>
      </c>
      <c r="L8" s="102"/>
      <c r="M8" s="100"/>
      <c r="N8" s="96" t="e">
        <f t="shared" si="1"/>
        <v>#DIV/0!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5">
        <f t="shared" si="2"/>
        <v>2469</v>
      </c>
      <c r="E9" s="101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6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3417</v>
      </c>
      <c r="D10" s="92">
        <f t="shared" si="2"/>
        <v>3308</v>
      </c>
      <c r="E10" s="93">
        <f>уборка1!D10+уборка1!H10+уборка1!P10+уборка1!T10+уборка2!D10+уборка2!H10+уборка2!L10+уборка2!P10+уборка2!T10+уборка2!Z10+уборка2!AD10</f>
        <v>3308</v>
      </c>
      <c r="F10" s="97"/>
      <c r="G10" s="97">
        <f t="shared" si="4"/>
        <v>96.810067310506284</v>
      </c>
      <c r="H10" s="97">
        <f>уборка1!E10+уборка1!I10+уборка1!Q10+уборка1!U10+уборка2!E10+уборка2!I10+уборка2!M10+уборка2!Q10+уборка2!U10+уборка2!AA10+уборка2!AE10</f>
        <v>10300</v>
      </c>
      <c r="I10" s="97"/>
      <c r="J10" s="96" t="e">
        <f t="shared" si="0"/>
        <v>#DIV/0!</v>
      </c>
      <c r="K10" s="105">
        <f t="shared" si="3"/>
        <v>31.136638452237001</v>
      </c>
      <c r="L10" s="106"/>
      <c r="M10" s="107"/>
      <c r="N10" s="97" t="e">
        <f t="shared" si="1"/>
        <v>#DIV/0!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5">
        <f t="shared" si="2"/>
        <v>3523</v>
      </c>
      <c r="E11" s="101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6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23756</v>
      </c>
      <c r="E12" s="93">
        <f>уборка1!D12+уборка1!H12+уборка1!P12+уборка1!T12+уборка2!D12+уборка2!H12+уборка2!L12+уборка2!P12+уборка2!T12+уборка2!Z12+уборка2!AD12</f>
        <v>23756</v>
      </c>
      <c r="F12" s="103"/>
      <c r="G12" s="96">
        <f t="shared" si="4"/>
        <v>96.139214892755959</v>
      </c>
      <c r="H12" s="97">
        <f>уборка1!E12+уборка1!I12+уборка1!Q12+уборка1!U12+уборка2!E12+уборка2!I12+уборка2!M12+уборка2!Q12+уборка2!U12+уборка2!AA12+уборка2!AE12</f>
        <v>79457</v>
      </c>
      <c r="I12" s="96"/>
      <c r="J12" s="96" t="e">
        <f t="shared" si="0"/>
        <v>#DIV/0!</v>
      </c>
      <c r="K12" s="98">
        <f t="shared" si="3"/>
        <v>33.447129146320933</v>
      </c>
      <c r="L12" s="102"/>
      <c r="M12" s="100"/>
      <c r="N12" s="96" t="e">
        <f t="shared" si="1"/>
        <v>#DIV/0!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5">
        <f t="shared" si="2"/>
        <v>5226</v>
      </c>
      <c r="E14" s="101">
        <f>уборка1!D14+уборка1!H14+уборка1!P14+уборка1!T14+уборка2!D14+уборка2!H14+уборка2!L14+уборка2!P14+уборка2!T14+уборка2!Z14+уборка2!AD14</f>
        <v>5226</v>
      </c>
      <c r="F14" s="96"/>
      <c r="G14" s="96">
        <f t="shared" si="4"/>
        <v>100</v>
      </c>
      <c r="H14" s="96">
        <f>уборка1!E14+уборка1!I14+уборка1!Q14+уборка1!U14+уборка2!E14+уборка2!I14+уборка2!M14+уборка2!Q14+уборка2!U14+уборка2!AA14+уборка2!AE14</f>
        <v>14922</v>
      </c>
      <c r="I14" s="96"/>
      <c r="J14" s="96" t="e">
        <f t="shared" si="0"/>
        <v>#DIV/0!</v>
      </c>
      <c r="K14" s="98">
        <f t="shared" si="3"/>
        <v>28.553386911595865</v>
      </c>
      <c r="L14" s="102"/>
      <c r="M14" s="100" t="s">
        <v>141</v>
      </c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5184</v>
      </c>
      <c r="E15" s="93">
        <f>уборка1!D15+уборка1!H15+уборка1!P15+уборка1!T15+уборка2!D15+уборка2!H15+уборка2!L15+уборка2!P15+уборка2!T15+уборка2!Z15+уборка2!AD15</f>
        <v>5184</v>
      </c>
      <c r="F15" s="96"/>
      <c r="G15" s="96">
        <f>E15/C15*100</f>
        <v>100</v>
      </c>
      <c r="H15" s="97">
        <f>уборка1!E15+уборка1!I15+уборка1!Q15+уборка1!U15+уборка2!E15+уборка2!I15+уборка2!M15+уборка2!Q15+уборка2!U15+уборка2!AA15+уборка2!AE15</f>
        <v>13355</v>
      </c>
      <c r="I15" s="96"/>
      <c r="J15" s="96" t="e">
        <f t="shared" si="0"/>
        <v>#DIV/0!</v>
      </c>
      <c r="K15" s="98">
        <f t="shared" si="3"/>
        <v>25.761959876543209</v>
      </c>
      <c r="L15" s="102"/>
      <c r="M15" s="100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5">
        <f t="shared" si="2"/>
        <v>7055</v>
      </c>
      <c r="E16" s="101">
        <f>уборка1!D16+уборка1!H16+уборка1!P16+уборка1!T16+уборка2!D16+уборка2!H16+уборка2!L16+уборка2!P16+уборка2!T16+уборка2!Z16+уборка2!AD16</f>
        <v>7055</v>
      </c>
      <c r="F16" s="101"/>
      <c r="G16" s="96">
        <f>E16/C16*100</f>
        <v>100</v>
      </c>
      <c r="H16" s="96">
        <f>уборка1!E16+уборка1!I16+уборка1!Q16+уборка1!U16+уборка2!E16+уборка2!I16+уборка2!M16+уборка2!Q16+уборка2!U16+уборка2!AA16+уборка2!AE16</f>
        <v>24719</v>
      </c>
      <c r="I16" s="96"/>
      <c r="J16" s="96" t="e">
        <f t="shared" si="0"/>
        <v>#DIV/0!</v>
      </c>
      <c r="K16" s="98">
        <f t="shared" si="3"/>
        <v>35.037562012756908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5">
        <f t="shared" si="2"/>
        <v>3525</v>
      </c>
      <c r="E17" s="101">
        <f>уборка1!D17+уборка1!H17+уборка1!P17+уборка1!T17+уборка2!D17+уборка2!H17+уборка2!L17+уборка2!P17+уборка2!T17+уборка2!Z17+уборка2!AD17</f>
        <v>3525</v>
      </c>
      <c r="F17" s="108"/>
      <c r="G17" s="96">
        <f>E17/C17*100</f>
        <v>100</v>
      </c>
      <c r="H17" s="96">
        <f>уборка1!E17+уборка1!I17+уборка1!Q17+уборка1!U17+уборка2!E17+уборка2!I17+уборка2!M17+уборка2!Q17+уборка2!U17+уборка2!AA17+уборка2!AE17</f>
        <v>9400</v>
      </c>
      <c r="I17" s="96"/>
      <c r="J17" s="96" t="e">
        <f t="shared" si="0"/>
        <v>#DIV/0!</v>
      </c>
      <c r="K17" s="98">
        <f>H17/E17*10</f>
        <v>26.666666666666664</v>
      </c>
      <c r="L17" s="102"/>
      <c r="M17" s="100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7922</v>
      </c>
      <c r="E18" s="93">
        <f>уборка1!D18+уборка1!H18+уборка1!P18+уборка1!T18+уборка2!D18+уборка2!H18+уборка2!L18+уборка2!P18+уборка2!T18+уборка2!Z18+уборка2!AD18</f>
        <v>7922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28043</v>
      </c>
      <c r="I18" s="96"/>
      <c r="J18" s="96" t="e">
        <f t="shared" si="0"/>
        <v>#DIV/0!</v>
      </c>
      <c r="K18" s="98">
        <f t="shared" si="3"/>
        <v>35.39888916940167</v>
      </c>
      <c r="L18" s="109"/>
      <c r="M18" s="100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5">
        <f t="shared" si="2"/>
        <v>9817</v>
      </c>
      <c r="E19" s="101">
        <f>уборка1!D19+уборка1!H19+уборка1!P19+уборка1!T19+уборка2!D19+уборка2!H19+уборка2!L19+уборка2!P19+уборка2!T19+уборка2!Z19+уборка2!AD19</f>
        <v>9817</v>
      </c>
      <c r="F19" s="96"/>
      <c r="G19" s="96">
        <f t="shared" si="4"/>
        <v>100</v>
      </c>
      <c r="H19" s="96">
        <f>уборка1!E19+уборка1!I19+уборка1!Q19+уборка1!U19+уборка2!E19+уборка2!I19+уборка2!M19+уборка2!Q19+уборка2!U19+уборка2!AA19+уборка2!AE19</f>
        <v>38960</v>
      </c>
      <c r="I19" s="96"/>
      <c r="J19" s="96" t="e">
        <f t="shared" si="0"/>
        <v>#DIV/0!</v>
      </c>
      <c r="K19" s="98">
        <f t="shared" si="3"/>
        <v>39.686258531119485</v>
      </c>
      <c r="L19" s="109"/>
      <c r="M19" s="100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2550</v>
      </c>
      <c r="E20" s="93">
        <f>уборка1!D20+уборка1!H20+уборка1!P20+уборка1!T20+уборка2!D20+уборка2!H20+уборка2!L20+уборка2!P20+уборка2!T20+уборка2!Z20+уборка2!AD20</f>
        <v>2550</v>
      </c>
      <c r="F20" s="96">
        <v>452</v>
      </c>
      <c r="G20" s="96">
        <f t="shared" si="4"/>
        <v>100</v>
      </c>
      <c r="H20" s="97">
        <f>уборка1!E20+уборка1!I20+уборка1!Q20+уборка1!U20+уборка2!E20+уборка2!I20+уборка2!M20+уборка2!Q20+уборка2!U20+уборка2!AA20+уборка2!AE20</f>
        <v>7777</v>
      </c>
      <c r="I20" s="96">
        <v>691</v>
      </c>
      <c r="J20" s="96">
        <f t="shared" si="0"/>
        <v>15.287610619469028</v>
      </c>
      <c r="K20" s="98">
        <f t="shared" si="3"/>
        <v>30.498039215686276</v>
      </c>
      <c r="L20" s="109">
        <v>10</v>
      </c>
      <c r="M20" s="100"/>
      <c r="N20" s="96">
        <f t="shared" si="1"/>
        <v>45.2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5">
        <f t="shared" si="2"/>
        <v>100</v>
      </c>
      <c r="E21" s="101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7">
        <f t="shared" ref="G21:G28" si="5">E21/C21*100</f>
        <v>100</v>
      </c>
      <c r="H21" s="96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230</v>
      </c>
      <c r="E22" s="93">
        <f>уборка1!D22+уборка1!H22+уборка1!P22+уборка1!T22+уборка2!D22+уборка2!H22+уборка2!L22+уборка2!P22+уборка2!T22+уборка2!Z22+уборка2!AD22</f>
        <v>230</v>
      </c>
      <c r="F22" s="97"/>
      <c r="G22" s="97">
        <f t="shared" si="5"/>
        <v>88.461538461538453</v>
      </c>
      <c r="H22" s="97">
        <f>уборка1!E22+уборка1!I22+уборка1!Q22+уборка1!U22+уборка2!E22+уборка2!I22+уборка2!M22+уборка2!Q22+уборка2!U22+уборка2!AA22+уборка2!AE22</f>
        <v>828</v>
      </c>
      <c r="I22" s="97"/>
      <c r="J22" s="96" t="e">
        <f t="shared" si="6"/>
        <v>#DIV/0!</v>
      </c>
      <c r="K22" s="105">
        <f t="shared" si="7"/>
        <v>36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5">
        <f t="shared" si="2"/>
        <v>300</v>
      </c>
      <c r="E23" s="101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6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5">
        <f t="shared" si="2"/>
        <v>1140</v>
      </c>
      <c r="E24" s="101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6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4179</v>
      </c>
      <c r="E25" s="93">
        <f>уборка1!D25+уборка1!H25+уборка1!P25+уборка1!T25+уборка2!D25+уборка2!H25+уборка2!L25+уборка2!P25+уборка2!T25+уборка2!Z25+уборка2!AD25</f>
        <v>4179</v>
      </c>
      <c r="F25" s="96"/>
      <c r="G25" s="96">
        <f t="shared" si="5"/>
        <v>83.966244725738392</v>
      </c>
      <c r="H25" s="97">
        <f>уборка1!E25+уборка1!I25+уборка1!Q25+уборка1!U25+уборка2!E25+уборка2!I25+уборка2!M25+уборка2!Q25+уборка2!U25+уборка2!AA25+уборка2!AE25</f>
        <v>12650</v>
      </c>
      <c r="I25" s="96"/>
      <c r="J25" s="96" t="e">
        <f t="shared" si="9"/>
        <v>#DIV/0!</v>
      </c>
      <c r="K25" s="98">
        <f t="shared" ref="K25:K28" si="11">H25/E25*10</f>
        <v>30.270399617133283</v>
      </c>
      <c r="L25" s="102"/>
      <c r="M25" s="100"/>
      <c r="N25" s="96" t="e">
        <f t="shared" si="10"/>
        <v>#DIV/0!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5">
        <f t="shared" si="2"/>
        <v>2262</v>
      </c>
      <c r="E26" s="101">
        <f>уборка1!D26+уборка1!H26+уборка1!P26+уборка1!T26+уборка2!D26+уборка2!H26+уборка2!L26+уборка2!P26+уборка2!T26+уборка2!Z26+уборка2!AD26</f>
        <v>2262</v>
      </c>
      <c r="F26" s="96"/>
      <c r="G26" s="96">
        <f t="shared" si="5"/>
        <v>100</v>
      </c>
      <c r="H26" s="96">
        <f>уборка1!E26+уборка1!I26+уборка1!Q26+уборка1!U26+уборка2!E26+уборка2!I26+уборка2!M26+уборка2!Q26+уборка2!U26+уборка2!AA26+уборка2!AE26</f>
        <v>7013</v>
      </c>
      <c r="I26" s="96"/>
      <c r="J26" s="96" t="e">
        <f t="shared" si="9"/>
        <v>#DIV/0!</v>
      </c>
      <c r="K26" s="98">
        <f t="shared" si="11"/>
        <v>31.003536693191865</v>
      </c>
      <c r="L26" s="102"/>
      <c r="M26" s="100"/>
      <c r="N26" s="96" t="e">
        <f t="shared" si="10"/>
        <v>#DIV/0!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1452</v>
      </c>
      <c r="E27" s="93">
        <f>уборка1!D27+уборка1!H27+уборка1!P27+уборка1!T27+уборка2!D27+уборка2!H27+уборка2!L27+уборка2!P27+уборка2!T27+уборка2!Z27+уборка2!AD27</f>
        <v>1452</v>
      </c>
      <c r="F27" s="103">
        <v>208</v>
      </c>
      <c r="G27" s="96">
        <f t="shared" si="5"/>
        <v>100</v>
      </c>
      <c r="H27" s="97">
        <f>уборка1!E27+уборка1!I27+уборка1!Q27+уборка1!U27+уборка2!E27+уборка2!I27+уборка2!M27+уборка2!Q27+уборка2!U27+уборка2!AA27+уборка2!AE27</f>
        <v>5362</v>
      </c>
      <c r="I27" s="96">
        <v>838</v>
      </c>
      <c r="J27" s="96">
        <f t="shared" si="9"/>
        <v>40.28846153846154</v>
      </c>
      <c r="K27" s="98">
        <f t="shared" si="11"/>
        <v>36.928374655647382</v>
      </c>
      <c r="L27" s="102">
        <v>6</v>
      </c>
      <c r="M27" s="100"/>
      <c r="N27" s="96">
        <f t="shared" si="10"/>
        <v>34.666666666666664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5">
        <f t="shared" si="2"/>
        <v>374</v>
      </c>
      <c r="E29" s="101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6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92430</v>
      </c>
      <c r="D30" s="92">
        <f t="shared" si="2"/>
        <v>90170</v>
      </c>
      <c r="E30" s="93">
        <f>уборка1!D30+уборка1!H30+уборка1!P30+уборка1!T30+уборка2!D30+уборка2!H30+уборка2!L30+уборка2!P30+уборка2!T30+уборка2!Z30+уборка2!AD30</f>
        <v>90170</v>
      </c>
      <c r="F30" s="113">
        <f>SUM(F7:F29)</f>
        <v>660</v>
      </c>
      <c r="G30" s="97">
        <f t="shared" si="4"/>
        <v>97.554906415665911</v>
      </c>
      <c r="H30" s="97">
        <f>уборка1!E30+уборка1!I30+уборка1!Q30+уборка1!U30+уборка2!E30+уборка2!I30+уборка2!M30+уборка2!Q30+уборка2!U30+уборка2!AA30+уборка2!AE30</f>
        <v>295434</v>
      </c>
      <c r="I30" s="113">
        <f>SUM(I7:I29)</f>
        <v>1529</v>
      </c>
      <c r="J30" s="96">
        <f t="shared" si="0"/>
        <v>23.166666666666668</v>
      </c>
      <c r="K30" s="105">
        <f t="shared" si="3"/>
        <v>32.764112232449818</v>
      </c>
      <c r="L30" s="114">
        <f>SUM(L7:L29)</f>
        <v>16</v>
      </c>
      <c r="M30" s="115"/>
      <c r="N30" s="97">
        <f t="shared" si="1"/>
        <v>41.25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25621</v>
      </c>
      <c r="D31" s="92">
        <f t="shared" si="2"/>
        <v>25102</v>
      </c>
      <c r="E31" s="93">
        <f>уборка1!D31+уборка1!H31+уборка1!P31+уборка1!T31+уборка2!D31+уборка2!H31+уборка2!L31+уборка2!P31+уборка2!T31+уборка2!Z31+уборка2!AD31</f>
        <v>25102</v>
      </c>
      <c r="F31" s="113"/>
      <c r="G31" s="97">
        <f>E31/C31*100</f>
        <v>97.97431794231295</v>
      </c>
      <c r="H31" s="97">
        <f>уборка1!E31+уборка1!I31+уборка1!Q31+уборка1!U31+уборка2!E31+уборка2!I31+уборка2!M31+уборка2!Q31+уборка2!U31+уборка2!AA31+уборка2!AE31</f>
        <v>74953</v>
      </c>
      <c r="I31" s="97"/>
      <c r="J31" s="96" t="e">
        <f t="shared" si="0"/>
        <v>#DIV/0!</v>
      </c>
      <c r="K31" s="105">
        <f t="shared" si="3"/>
        <v>29.859373755079275</v>
      </c>
      <c r="L31" s="114"/>
      <c r="M31" s="115"/>
      <c r="N31" s="97" t="e">
        <f t="shared" si="1"/>
        <v>#DIV/0!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118446</v>
      </c>
      <c r="D33" s="92">
        <f t="shared" si="2"/>
        <v>115667</v>
      </c>
      <c r="E33" s="93">
        <f>уборка1!D33+уборка1!H33+уборка1!P33+уборка1!T33+уборка2!D33+уборка2!H33+уборка2!L33+уборка2!P33+уборка2!T33+уборка2!Z33+уборка2!AD33</f>
        <v>115667</v>
      </c>
      <c r="F33" s="97">
        <f>SUM(F30:F32)</f>
        <v>660</v>
      </c>
      <c r="G33" s="97">
        <f>E33/C33*100</f>
        <v>97.65378315857015</v>
      </c>
      <c r="H33" s="97">
        <f>уборка1!E33+уборка1!I33+уборка1!Q33+уборка1!U33+уборка2!E33+уборка2!I33+уборка2!M33+уборка2!Q33+уборка2!U33+уборка2!AA33+уборка2!AE33</f>
        <v>371179</v>
      </c>
      <c r="I33" s="97">
        <f>SUM(I30:I32)</f>
        <v>1529</v>
      </c>
      <c r="J33" s="96">
        <f t="shared" si="0"/>
        <v>23.166666666666668</v>
      </c>
      <c r="K33" s="105">
        <f t="shared" si="3"/>
        <v>32.090310978930894</v>
      </c>
      <c r="L33" s="106">
        <f>SUM(L30:L32)</f>
        <v>16</v>
      </c>
      <c r="M33" s="115"/>
      <c r="N33" s="97">
        <f t="shared" si="1"/>
        <v>41.25</v>
      </c>
    </row>
    <row r="34" spans="1:14">
      <c r="A34" s="246">
        <v>28</v>
      </c>
      <c r="B34" s="16">
        <v>2018</v>
      </c>
      <c r="C34" s="25">
        <v>116434</v>
      </c>
      <c r="D34" s="25">
        <v>97471</v>
      </c>
      <c r="E34" s="247">
        <v>97471</v>
      </c>
      <c r="F34" s="25">
        <v>5930</v>
      </c>
      <c r="G34" s="97">
        <f>E34/C34*100</f>
        <v>83.713520105811014</v>
      </c>
      <c r="H34" s="25">
        <v>304328</v>
      </c>
      <c r="I34" s="25">
        <v>20810</v>
      </c>
      <c r="J34" s="96">
        <f t="shared" si="0"/>
        <v>35.09274873524452</v>
      </c>
      <c r="K34" s="105">
        <f t="shared" si="3"/>
        <v>31.222414872115806</v>
      </c>
      <c r="L34" s="25">
        <v>231</v>
      </c>
      <c r="M34" s="25"/>
      <c r="N34" s="97">
        <f t="shared" si="1"/>
        <v>25.670995670995669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E27" sqref="E27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22" ht="12" customHeight="1">
      <c r="A2" s="276" t="s">
        <v>123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22" ht="14.25" customHeight="1">
      <c r="A3" s="277" t="s">
        <v>145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22">
      <c r="A4" s="2"/>
      <c r="B4" s="19"/>
      <c r="C4" s="128" t="s">
        <v>43</v>
      </c>
      <c r="D4" s="270" t="s">
        <v>44</v>
      </c>
      <c r="E4" s="271"/>
      <c r="F4" s="272"/>
      <c r="G4" s="119" t="s">
        <v>43</v>
      </c>
      <c r="H4" s="278" t="s">
        <v>100</v>
      </c>
      <c r="I4" s="279"/>
      <c r="J4" s="280"/>
      <c r="K4" s="129" t="s">
        <v>43</v>
      </c>
      <c r="L4" s="278" t="s">
        <v>103</v>
      </c>
      <c r="M4" s="279"/>
      <c r="N4" s="280"/>
      <c r="O4" s="130" t="s">
        <v>43</v>
      </c>
      <c r="P4" s="273" t="s">
        <v>104</v>
      </c>
      <c r="Q4" s="274"/>
      <c r="R4" s="275"/>
      <c r="S4" s="131" t="s">
        <v>43</v>
      </c>
      <c r="T4" s="270" t="s">
        <v>45</v>
      </c>
      <c r="U4" s="271"/>
      <c r="V4" s="272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3739</v>
      </c>
      <c r="E8" s="103">
        <v>11395</v>
      </c>
      <c r="F8" s="152">
        <f>E8/D8*10</f>
        <v>30.47606311848088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2823</v>
      </c>
      <c r="E10" s="165">
        <v>8552</v>
      </c>
      <c r="F10" s="152">
        <f t="shared" si="4"/>
        <v>30.294013460857244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17340</v>
      </c>
      <c r="E12" s="172">
        <v>61471</v>
      </c>
      <c r="F12" s="152">
        <f t="shared" si="4"/>
        <v>35.450403690888123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5226</v>
      </c>
      <c r="E14" s="172">
        <v>14922</v>
      </c>
      <c r="F14" s="152">
        <f t="shared" si="4"/>
        <v>28.553386911595865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5184</v>
      </c>
      <c r="E15" s="165">
        <v>13355</v>
      </c>
      <c r="F15" s="152">
        <f t="shared" si="4"/>
        <v>25.761959876543209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5929</v>
      </c>
      <c r="E18" s="165">
        <v>21895</v>
      </c>
      <c r="F18" s="152">
        <f t="shared" si="4"/>
        <v>36.928655759824586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8377</v>
      </c>
      <c r="E19" s="172">
        <v>34307</v>
      </c>
      <c r="F19" s="152">
        <f t="shared" si="4"/>
        <v>40.953802077115917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1256</v>
      </c>
      <c r="R19" s="103">
        <f t="shared" si="0"/>
        <v>19.442724458204335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2200</v>
      </c>
      <c r="E20" s="165">
        <v>6812</v>
      </c>
      <c r="F20" s="152">
        <f t="shared" si="4"/>
        <v>30.963636363636361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230</v>
      </c>
      <c r="E22" s="177">
        <v>828</v>
      </c>
      <c r="F22" s="152">
        <f t="shared" si="4"/>
        <v>36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3018</v>
      </c>
      <c r="E25" s="165">
        <v>8775</v>
      </c>
      <c r="F25" s="152">
        <f t="shared" si="4"/>
        <v>29.07554671968191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2262</v>
      </c>
      <c r="E26" s="165">
        <v>7013</v>
      </c>
      <c r="F26" s="152">
        <f t="shared" si="4"/>
        <v>31.003536693191865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633</v>
      </c>
      <c r="E27" s="165">
        <v>2901</v>
      </c>
      <c r="F27" s="152">
        <f t="shared" si="4"/>
        <v>45.829383886255926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74507</v>
      </c>
      <c r="D30" s="185">
        <f>SUM(D7:D29)</f>
        <v>73310</v>
      </c>
      <c r="E30" s="185">
        <f>SUM(E7:E29)</f>
        <v>248059</v>
      </c>
      <c r="F30" s="152">
        <f t="shared" si="4"/>
        <v>33.836993588869184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18130</v>
      </c>
      <c r="R30" s="103">
        <f t="shared" si="0"/>
        <v>18.385559273907312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94602</v>
      </c>
      <c r="D33" s="196">
        <f>SUM(D30:D32)</f>
        <v>93405</v>
      </c>
      <c r="E33" s="196">
        <f>SUM(E30:E32)</f>
        <v>310906</v>
      </c>
      <c r="F33" s="152">
        <f t="shared" si="4"/>
        <v>33.285798404796317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22795</v>
      </c>
      <c r="R33" s="103">
        <f t="shared" si="0"/>
        <v>17.72412720628256</v>
      </c>
      <c r="S33" s="197">
        <f>SUM(S30:S32)</f>
        <v>500</v>
      </c>
      <c r="T33" s="197">
        <f>SUM(T30:T32)</f>
        <v>500</v>
      </c>
      <c r="U33" s="260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96844</v>
      </c>
      <c r="D34" s="97">
        <v>80302</v>
      </c>
      <c r="E34" s="199">
        <v>265080</v>
      </c>
      <c r="F34" s="183">
        <f t="shared" si="4"/>
        <v>33.010385793629048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11072</v>
      </c>
      <c r="Q34" s="192">
        <v>16258</v>
      </c>
      <c r="R34" s="103">
        <v>14.7</v>
      </c>
      <c r="S34" s="202">
        <v>240</v>
      </c>
      <c r="T34" s="176">
        <v>230</v>
      </c>
      <c r="U34" s="200">
        <v>496</v>
      </c>
      <c r="V34" s="183">
        <f>U34/T34*10</f>
        <v>21.565217391304348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topLeftCell="B1" workbookViewId="0">
      <selection activeCell="F20" sqref="F2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9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44" ht="15.75">
      <c r="A2" s="282" t="s">
        <v>123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</row>
    <row r="3" spans="1:44" ht="20.25">
      <c r="A3" s="283" t="s">
        <v>145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44">
      <c r="A4" s="2"/>
      <c r="B4" s="19"/>
      <c r="C4" s="128" t="s">
        <v>43</v>
      </c>
      <c r="D4" s="270" t="s">
        <v>116</v>
      </c>
      <c r="E4" s="271"/>
      <c r="F4" s="272"/>
      <c r="G4" s="119" t="s">
        <v>43</v>
      </c>
      <c r="H4" s="278" t="s">
        <v>119</v>
      </c>
      <c r="I4" s="279"/>
      <c r="J4" s="280"/>
      <c r="K4" s="129" t="s">
        <v>43</v>
      </c>
      <c r="L4" s="278" t="s">
        <v>98</v>
      </c>
      <c r="M4" s="279"/>
      <c r="N4" s="280"/>
      <c r="O4" s="130" t="s">
        <v>43</v>
      </c>
      <c r="P4" s="273" t="s">
        <v>118</v>
      </c>
      <c r="Q4" s="274"/>
      <c r="R4" s="275"/>
      <c r="S4" s="130" t="s">
        <v>43</v>
      </c>
      <c r="T4" s="273" t="s">
        <v>120</v>
      </c>
      <c r="U4" s="274"/>
      <c r="V4" s="275"/>
      <c r="W4" s="2"/>
      <c r="X4" s="19"/>
      <c r="Y4" s="119" t="s">
        <v>43</v>
      </c>
      <c r="Z4" s="270" t="s">
        <v>117</v>
      </c>
      <c r="AA4" s="271"/>
      <c r="AB4" s="272"/>
      <c r="AC4" s="119" t="s">
        <v>43</v>
      </c>
      <c r="AD4" s="278" t="s">
        <v>121</v>
      </c>
      <c r="AE4" s="279"/>
      <c r="AF4" s="280"/>
      <c r="AG4" s="119" t="s">
        <v>43</v>
      </c>
      <c r="AH4" s="278" t="s">
        <v>133</v>
      </c>
      <c r="AI4" s="279"/>
      <c r="AJ4" s="280"/>
      <c r="AK4" s="119" t="s">
        <v>43</v>
      </c>
      <c r="AL4" s="278" t="s">
        <v>134</v>
      </c>
      <c r="AM4" s="279"/>
      <c r="AN4" s="280"/>
      <c r="AO4" s="119" t="s">
        <v>43</v>
      </c>
      <c r="AP4" s="278" t="s">
        <v>135</v>
      </c>
      <c r="AQ4" s="279"/>
      <c r="AR4" s="280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109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>
        <v>381</v>
      </c>
      <c r="AM10" s="166">
        <v>322</v>
      </c>
      <c r="AN10" s="152">
        <f t="shared" si="8"/>
        <v>8.4514435695538062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>
        <v>661</v>
      </c>
      <c r="U12" s="259">
        <v>2029</v>
      </c>
      <c r="V12" s="103">
        <f t="shared" si="1"/>
        <v>30.695915279878967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>
        <v>471</v>
      </c>
      <c r="AM17" s="154">
        <v>343</v>
      </c>
      <c r="AN17" s="155">
        <f t="shared" si="8"/>
        <v>7.2823779193205942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>
        <v>1161</v>
      </c>
      <c r="AM19" s="154">
        <v>1113</v>
      </c>
      <c r="AN19" s="144">
        <f t="shared" si="8"/>
        <v>9.5865633074935399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>
        <v>50</v>
      </c>
      <c r="E20" s="263">
        <v>140</v>
      </c>
      <c r="F20" s="152">
        <f t="shared" si="2"/>
        <v>28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262">
        <f>SUM(D7:D29)</f>
        <v>150</v>
      </c>
      <c r="E30" s="262">
        <f>SUM(E7:E29)</f>
        <v>360</v>
      </c>
      <c r="F30" s="152">
        <f t="shared" si="2"/>
        <v>24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109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661</v>
      </c>
      <c r="U30" s="257">
        <f>SUM(U7:U29)</f>
        <v>2029</v>
      </c>
      <c r="V30" s="103">
        <f t="shared" si="10"/>
        <v>30.695915279878967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4327</v>
      </c>
      <c r="AL30" s="186">
        <f>SUM(AL7:AL23)</f>
        <v>2013</v>
      </c>
      <c r="AM30" s="256">
        <f>SUM(AM7:AM23)</f>
        <v>1778</v>
      </c>
      <c r="AN30" s="159">
        <f t="shared" si="8"/>
        <v>8.8325881768504715</v>
      </c>
      <c r="AO30" s="93">
        <f>SUM(AO7:AO29)</f>
        <v>526</v>
      </c>
      <c r="AP30" s="186">
        <f>SUM(AP7:AP23)</f>
        <v>526</v>
      </c>
      <c r="AQ30" s="256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557</v>
      </c>
      <c r="L31" s="93">
        <v>102</v>
      </c>
      <c r="M31" s="182">
        <v>93</v>
      </c>
      <c r="N31" s="176">
        <f t="shared" si="4"/>
        <v>9.117647058823529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64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260">
        <f>SUM(D30:D32)</f>
        <v>150</v>
      </c>
      <c r="E33" s="260">
        <f>SUM(E30:E32)</f>
        <v>360</v>
      </c>
      <c r="F33" s="152">
        <f t="shared" si="2"/>
        <v>24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666</v>
      </c>
      <c r="L33" s="186">
        <f>SUM(L30:L32)</f>
        <v>102</v>
      </c>
      <c r="M33" s="103">
        <f>SUM(M30:M32)</f>
        <v>93</v>
      </c>
      <c r="N33" s="159">
        <f t="shared" si="4"/>
        <v>9.117647058823529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661</v>
      </c>
      <c r="U33" s="257">
        <f>SUM(U30:U32)</f>
        <v>2029</v>
      </c>
      <c r="V33" s="103">
        <f t="shared" si="10"/>
        <v>30.695915279878967</v>
      </c>
      <c r="W33" s="8">
        <v>27</v>
      </c>
      <c r="X33" s="16" t="s">
        <v>42</v>
      </c>
      <c r="Y33" s="195">
        <f>SUM(Y30:Y32)</f>
        <v>64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56">
        <f>SUM(AI30:AI32)</f>
        <v>5831</v>
      </c>
      <c r="AJ33" s="159">
        <f t="shared" si="7"/>
        <v>14.302182977679667</v>
      </c>
      <c r="AK33" s="191">
        <f>SUM(AK30:AK32)</f>
        <v>5227</v>
      </c>
      <c r="AL33" s="186">
        <f>SUM(AL30:AL32)</f>
        <v>2013</v>
      </c>
      <c r="AM33" s="256">
        <f>SUM(AM30:AM32)</f>
        <v>1778</v>
      </c>
      <c r="AN33" s="159">
        <f t="shared" si="8"/>
        <v>8.8325881768504715</v>
      </c>
      <c r="AO33" s="191">
        <f>SUM(AO30:AO32)</f>
        <v>626</v>
      </c>
      <c r="AP33" s="186">
        <f>SUM(AP30:AP32)</f>
        <v>526</v>
      </c>
      <c r="AQ33" s="256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>
        <v>217</v>
      </c>
      <c r="D34" s="97">
        <v>40</v>
      </c>
      <c r="E34" s="199">
        <v>59</v>
      </c>
      <c r="F34" s="183">
        <f t="shared" si="2"/>
        <v>14.75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258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4168</v>
      </c>
      <c r="AH34" s="92">
        <v>3836</v>
      </c>
      <c r="AI34" s="200">
        <v>3568</v>
      </c>
      <c r="AJ34" s="176">
        <f t="shared" si="7"/>
        <v>9.3013555787278417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H4:AJ4"/>
    <mergeCell ref="AL4:AN4"/>
    <mergeCell ref="AP4:AR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M19" sqref="M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 ht="18.75">
      <c r="A3" s="289" t="s">
        <v>124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ht="20.25">
      <c r="A4" s="290" t="s">
        <v>144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ht="15.75">
      <c r="A5" s="29"/>
      <c r="B5" s="3"/>
      <c r="C5" s="291" t="s">
        <v>55</v>
      </c>
      <c r="D5" s="292"/>
      <c r="E5" s="293" t="s">
        <v>56</v>
      </c>
      <c r="F5" s="294"/>
      <c r="G5" s="293" t="s">
        <v>57</v>
      </c>
      <c r="H5" s="294"/>
      <c r="I5" s="30" t="s">
        <v>130</v>
      </c>
      <c r="J5" s="293" t="s">
        <v>58</v>
      </c>
      <c r="K5" s="294"/>
      <c r="L5" s="293" t="s">
        <v>59</v>
      </c>
      <c r="M5" s="294"/>
      <c r="N5" s="293" t="s">
        <v>60</v>
      </c>
      <c r="O5" s="294"/>
    </row>
    <row r="6" spans="1:15" ht="15" customHeight="1">
      <c r="A6" s="31" t="s">
        <v>61</v>
      </c>
      <c r="B6" s="32" t="s">
        <v>10</v>
      </c>
      <c r="C6" s="284"/>
      <c r="D6" s="285"/>
      <c r="E6" s="286" t="s">
        <v>62</v>
      </c>
      <c r="F6" s="287"/>
      <c r="G6" s="286" t="s">
        <v>63</v>
      </c>
      <c r="H6" s="287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58.8</v>
      </c>
      <c r="D19" s="49">
        <f>M19*350/100</f>
        <v>49</v>
      </c>
      <c r="E19" s="49">
        <f>C19*J19/100</f>
        <v>57.623999999999995</v>
      </c>
      <c r="F19" s="49">
        <f>D19*K19/100</f>
        <v>48.02</v>
      </c>
      <c r="G19" s="49">
        <f>E19*N19/3.4</f>
        <v>66.098117647058814</v>
      </c>
      <c r="H19" s="49">
        <f>F19*O19/3.4</f>
        <v>59.318823529411773</v>
      </c>
      <c r="I19" s="50">
        <f>G19-H19</f>
        <v>6.7792941176470407</v>
      </c>
      <c r="J19" s="51">
        <v>98</v>
      </c>
      <c r="K19" s="51">
        <v>98</v>
      </c>
      <c r="L19" s="49">
        <v>16.8</v>
      </c>
      <c r="M19" s="49">
        <v>14</v>
      </c>
      <c r="N19" s="49">
        <v>3.9</v>
      </c>
      <c r="O19" s="49">
        <v>4.2</v>
      </c>
    </row>
    <row r="20" spans="1:16" ht="15.75" customHeight="1">
      <c r="A20" s="44">
        <v>13</v>
      </c>
      <c r="B20" s="45" t="s">
        <v>26</v>
      </c>
      <c r="C20" s="52">
        <f>L20*574/100</f>
        <v>109.06</v>
      </c>
      <c r="D20" s="52">
        <f>M20*392/100</f>
        <v>86.24</v>
      </c>
      <c r="E20" s="52">
        <f>C20*J20/100</f>
        <v>107.96940000000001</v>
      </c>
      <c r="F20" s="52">
        <f>D20*K20/100</f>
        <v>82.790399999999991</v>
      </c>
      <c r="G20" s="52">
        <f>E20*N20/3.4</f>
        <v>111.14497058823531</v>
      </c>
      <c r="H20" s="52">
        <f>F20*O20/3.4</f>
        <v>77.920376470588238</v>
      </c>
      <c r="I20" s="53">
        <f>G20-H20</f>
        <v>33.224594117647072</v>
      </c>
      <c r="J20" s="54">
        <v>99</v>
      </c>
      <c r="K20" s="54">
        <v>96</v>
      </c>
      <c r="L20" s="52">
        <v>19</v>
      </c>
      <c r="M20" s="52">
        <v>22</v>
      </c>
      <c r="N20" s="52">
        <v>3.5</v>
      </c>
      <c r="O20" s="55">
        <v>3.2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167.86</v>
      </c>
      <c r="D24" s="58">
        <f t="shared" si="0"/>
        <v>135.24</v>
      </c>
      <c r="E24" s="58">
        <f t="shared" si="0"/>
        <v>165.5934</v>
      </c>
      <c r="F24" s="58">
        <f t="shared" si="0"/>
        <v>130.81039999999999</v>
      </c>
      <c r="G24" s="58">
        <f>SUM(G19:G23)</f>
        <v>177.24308823529412</v>
      </c>
      <c r="H24" s="58">
        <f t="shared" si="0"/>
        <v>137.23920000000001</v>
      </c>
      <c r="I24" s="58">
        <f>G24-H24</f>
        <v>40.003888235294113</v>
      </c>
      <c r="J24" s="56">
        <f>E24/C24*100</f>
        <v>98.649708090075066</v>
      </c>
      <c r="K24" s="56">
        <f>F24/D24*100</f>
        <v>96.724637681159408</v>
      </c>
      <c r="L24" s="58">
        <f>C24/924*100</f>
        <v>18.166666666666668</v>
      </c>
      <c r="M24" s="58">
        <f>D24/742*100</f>
        <v>18.226415094339625</v>
      </c>
      <c r="N24" s="58">
        <f>G24*3.4/E24</f>
        <v>3.6391939533821995</v>
      </c>
      <c r="O24" s="58">
        <f>H24*3.4/F24</f>
        <v>3.5670961941863957</v>
      </c>
    </row>
    <row r="25" spans="1:16">
      <c r="C25" s="18"/>
      <c r="I25" s="59">
        <f>G24-H24</f>
        <v>40.003888235294113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0" workbookViewId="0">
      <selection activeCell="H13" sqref="H13:H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144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95" t="s">
        <v>68</v>
      </c>
      <c r="D5" s="296"/>
      <c r="E5" s="295" t="s">
        <v>69</v>
      </c>
      <c r="F5" s="296"/>
      <c r="G5" s="233" t="s">
        <v>101</v>
      </c>
      <c r="H5" s="233"/>
      <c r="I5" s="295" t="s">
        <v>80</v>
      </c>
      <c r="J5" s="296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109</v>
      </c>
      <c r="D14" s="17">
        <v>210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206</v>
      </c>
      <c r="H19" s="13">
        <v>1315</v>
      </c>
      <c r="I19" s="261">
        <v>143</v>
      </c>
      <c r="J19" s="261">
        <v>1933</v>
      </c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1393</v>
      </c>
      <c r="D30" s="245">
        <f t="shared" ref="D30:K30" si="0">SUM(D7:D29)</f>
        <v>3291</v>
      </c>
      <c r="E30" s="245">
        <f t="shared" si="0"/>
        <v>847</v>
      </c>
      <c r="F30" s="245">
        <f t="shared" si="0"/>
        <v>10696</v>
      </c>
      <c r="G30" s="245">
        <f t="shared" si="0"/>
        <v>206</v>
      </c>
      <c r="H30" s="245">
        <f t="shared" si="0"/>
        <v>1315</v>
      </c>
      <c r="I30" s="245">
        <f t="shared" si="0"/>
        <v>143</v>
      </c>
      <c r="J30" s="245">
        <f t="shared" si="0"/>
        <v>1933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1513</v>
      </c>
      <c r="D33" s="25">
        <f t="shared" ref="D33:K33" si="1">SUM(D30:D32)</f>
        <v>3601</v>
      </c>
      <c r="E33" s="25">
        <f t="shared" si="1"/>
        <v>847</v>
      </c>
      <c r="F33" s="25">
        <f t="shared" si="1"/>
        <v>10696</v>
      </c>
      <c r="G33" s="25">
        <f t="shared" si="1"/>
        <v>236</v>
      </c>
      <c r="H33" s="25">
        <f t="shared" si="1"/>
        <v>1453</v>
      </c>
      <c r="I33" s="25">
        <f t="shared" si="1"/>
        <v>143</v>
      </c>
      <c r="J33" s="25">
        <f t="shared" si="1"/>
        <v>1933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1881</v>
      </c>
      <c r="D34" s="25">
        <v>3133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>
        <v>233</v>
      </c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3" workbookViewId="0">
      <selection activeCell="C13" sqref="C1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9" t="s">
        <v>73</v>
      </c>
      <c r="B2" s="289"/>
      <c r="C2" s="289"/>
      <c r="D2" s="289"/>
    </row>
    <row r="3" spans="1:5" ht="20.25" customHeight="1">
      <c r="A3" s="289" t="s">
        <v>126</v>
      </c>
      <c r="B3" s="289"/>
      <c r="C3" s="289"/>
      <c r="D3" s="289"/>
    </row>
    <row r="4" spans="1:5" ht="19.5" customHeight="1">
      <c r="A4" s="297" t="s">
        <v>142</v>
      </c>
      <c r="B4" s="297"/>
      <c r="C4" s="297"/>
      <c r="D4" s="297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>
        <v>5</v>
      </c>
    </row>
    <row r="9" spans="1:5" ht="20.25" customHeight="1">
      <c r="A9" s="44">
        <v>2</v>
      </c>
      <c r="B9" s="45" t="s">
        <v>52</v>
      </c>
      <c r="C9" s="44"/>
      <c r="D9" s="44">
        <v>5</v>
      </c>
    </row>
    <row r="10" spans="1:5" ht="20.25" customHeight="1">
      <c r="A10" s="44">
        <v>3</v>
      </c>
      <c r="B10" s="45" t="s">
        <v>53</v>
      </c>
      <c r="C10" s="44"/>
      <c r="D10" s="44">
        <v>10</v>
      </c>
    </row>
    <row r="11" spans="1:5" ht="21" customHeight="1">
      <c r="A11" s="44">
        <v>4</v>
      </c>
      <c r="B11" s="45" t="s">
        <v>25</v>
      </c>
      <c r="C11" s="44">
        <v>10</v>
      </c>
      <c r="D11" s="44">
        <v>19</v>
      </c>
    </row>
    <row r="12" spans="1:5" ht="21" customHeight="1">
      <c r="A12" s="44">
        <v>5</v>
      </c>
      <c r="B12" s="45" t="s">
        <v>54</v>
      </c>
      <c r="C12" s="76"/>
      <c r="D12" s="76">
        <v>13.5</v>
      </c>
    </row>
    <row r="13" spans="1:5" ht="20.25" customHeight="1">
      <c r="A13" s="44">
        <v>6</v>
      </c>
      <c r="B13" s="45" t="s">
        <v>26</v>
      </c>
      <c r="C13" s="44"/>
      <c r="D13" s="44">
        <v>1</v>
      </c>
    </row>
    <row r="14" spans="1:5" ht="21.75" customHeight="1">
      <c r="A14" s="44">
        <v>7</v>
      </c>
      <c r="B14" s="45" t="s">
        <v>27</v>
      </c>
      <c r="C14" s="44"/>
      <c r="D14" s="44">
        <v>7</v>
      </c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>
        <v>8</v>
      </c>
    </row>
    <row r="16" spans="1:5" ht="22.5" customHeight="1">
      <c r="A16" s="44">
        <v>9</v>
      </c>
      <c r="B16" s="45" t="s">
        <v>29</v>
      </c>
      <c r="C16" s="44"/>
      <c r="D16" s="44">
        <v>7</v>
      </c>
    </row>
    <row r="17" spans="1:6" ht="22.5" customHeight="1">
      <c r="A17" s="44">
        <v>10</v>
      </c>
      <c r="B17" s="45" t="s">
        <v>30</v>
      </c>
      <c r="C17" s="44"/>
      <c r="D17" s="44">
        <v>12</v>
      </c>
    </row>
    <row r="18" spans="1:6" ht="19.5" customHeight="1">
      <c r="A18" s="44">
        <v>11</v>
      </c>
      <c r="B18" s="45" t="s">
        <v>31</v>
      </c>
      <c r="C18" s="44"/>
      <c r="D18" s="44">
        <v>7</v>
      </c>
    </row>
    <row r="19" spans="1:6" ht="21" customHeight="1">
      <c r="A19" s="44">
        <v>12</v>
      </c>
      <c r="B19" s="45" t="s">
        <v>32</v>
      </c>
      <c r="C19" s="44"/>
      <c r="D19" s="44">
        <v>15</v>
      </c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>
        <v>5</v>
      </c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H34" sqref="H3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143</v>
      </c>
      <c r="E3" s="61"/>
      <c r="F3" s="61"/>
      <c r="I3" s="61"/>
      <c r="J3" s="61"/>
    </row>
    <row r="4" spans="1:12">
      <c r="A4" s="65"/>
      <c r="B4" s="66"/>
      <c r="C4" s="215"/>
      <c r="D4" s="298" t="s">
        <v>138</v>
      </c>
      <c r="E4" s="298"/>
      <c r="F4" s="298"/>
      <c r="G4" s="298"/>
      <c r="H4" s="299"/>
      <c r="I4" s="300" t="s">
        <v>140</v>
      </c>
      <c r="J4" s="301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680</v>
      </c>
      <c r="F10" s="222">
        <v>110</v>
      </c>
      <c r="G10" s="222"/>
      <c r="H10" s="222"/>
      <c r="I10" s="222">
        <v>85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2666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2930</v>
      </c>
      <c r="F16" s="222">
        <v>96</v>
      </c>
      <c r="G16" s="222"/>
      <c r="H16" s="222"/>
      <c r="I16" s="222">
        <v>698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1600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3500</v>
      </c>
      <c r="F19" s="222">
        <v>3000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1094</v>
      </c>
      <c r="F20" s="222">
        <v>398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650</v>
      </c>
      <c r="F25" s="222">
        <v>1900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12976</v>
      </c>
      <c r="F30" s="93">
        <f t="shared" ref="F30:L30" si="0">SUM(F7:F29)</f>
        <v>7811</v>
      </c>
      <c r="G30" s="93">
        <f t="shared" si="0"/>
        <v>0</v>
      </c>
      <c r="H30" s="93">
        <f t="shared" si="0"/>
        <v>250</v>
      </c>
      <c r="I30" s="93">
        <f t="shared" si="0"/>
        <v>783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24235</v>
      </c>
      <c r="F33" s="223">
        <f t="shared" si="1"/>
        <v>9227</v>
      </c>
      <c r="G33" s="223">
        <f t="shared" si="1"/>
        <v>0</v>
      </c>
      <c r="H33" s="223">
        <f t="shared" si="1"/>
        <v>920</v>
      </c>
      <c r="I33" s="223">
        <f t="shared" si="1"/>
        <v>783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17779</v>
      </c>
      <c r="G34" s="25">
        <v>805</v>
      </c>
      <c r="H34" s="25">
        <v>27139</v>
      </c>
      <c r="I34" s="25">
        <v>730</v>
      </c>
      <c r="J34" s="25">
        <v>318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2019-07-13T04:27:27Z</dcterms:modified>
</cp:coreProperties>
</file>